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Программа\Февраль+поправка\Черновая!Перед печатью убрать все выделения\"/>
    </mc:Choice>
  </mc:AlternateContent>
  <bookViews>
    <workbookView xWindow="120" yWindow="120" windowWidth="28695" windowHeight="12525"/>
  </bookViews>
  <sheets>
    <sheet name="июнь" sheetId="36" r:id="rId1"/>
  </sheets>
  <definedNames>
    <definedName name="_xlnm.Print_Titles" localSheetId="0">июнь!$4:$8</definedName>
    <definedName name="_xlnm.Print_Area" localSheetId="0">июнь!$A$1:$M$115</definedName>
  </definedNames>
  <calcPr calcId="152511"/>
</workbook>
</file>

<file path=xl/calcChain.xml><?xml version="1.0" encoding="utf-8"?>
<calcChain xmlns="http://schemas.openxmlformats.org/spreadsheetml/2006/main">
  <c r="M100" i="36" l="1"/>
  <c r="M98" i="36" l="1"/>
  <c r="M102" i="36" l="1"/>
  <c r="M67" i="36"/>
  <c r="M65" i="36"/>
  <c r="M74" i="36"/>
  <c r="M103" i="36" l="1"/>
  <c r="M86" i="36" l="1"/>
  <c r="M16" i="36" l="1"/>
  <c r="M61" i="36" l="1"/>
  <c r="M93" i="36"/>
  <c r="M92" i="36"/>
  <c r="M91" i="36"/>
  <c r="M97" i="36"/>
  <c r="M95" i="36" s="1"/>
  <c r="M79" i="36"/>
  <c r="M96" i="36"/>
  <c r="M66" i="36"/>
  <c r="M62" i="36"/>
  <c r="M63" i="36"/>
  <c r="M55" i="36"/>
  <c r="M57" i="36"/>
  <c r="M46" i="36"/>
  <c r="M45" i="36" s="1"/>
  <c r="M42" i="36"/>
  <c r="M41" i="36" s="1"/>
  <c r="M38" i="36"/>
  <c r="M37" i="36" s="1"/>
  <c r="M22" i="36"/>
  <c r="M60" i="36" l="1"/>
  <c r="M13" i="36"/>
  <c r="M78" i="36"/>
  <c r="M54" i="36"/>
  <c r="M90" i="36"/>
  <c r="M23" i="36"/>
  <c r="M12" i="36" s="1"/>
  <c r="M32" i="36" l="1"/>
  <c r="M30" i="36"/>
  <c r="M11" i="36" l="1"/>
  <c r="M77" i="36"/>
  <c r="M76" i="36" s="1"/>
  <c r="M101" i="36"/>
  <c r="M99" i="36" s="1"/>
  <c r="M18" i="36" l="1"/>
  <c r="M108" i="36" l="1"/>
  <c r="M26" i="36"/>
  <c r="M21" i="36" l="1"/>
  <c r="M10" i="36"/>
  <c r="M112" i="36" s="1"/>
  <c r="M15" i="36"/>
  <c r="M14" i="36" l="1"/>
</calcChain>
</file>

<file path=xl/sharedStrings.xml><?xml version="1.0" encoding="utf-8"?>
<sst xmlns="http://schemas.openxmlformats.org/spreadsheetml/2006/main" count="821" uniqueCount="220">
  <si>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</si>
  <si>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</si>
  <si>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</si>
  <si>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</si>
  <si>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</si>
  <si>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</si>
  <si>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</si>
  <si>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</si>
  <si>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</si>
  <si>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</si>
  <si>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</si>
  <si>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</si>
  <si>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</si>
  <si>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</si>
  <si>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</si>
  <si>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</si>
  <si>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</si>
  <si>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</si>
  <si>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</si>
  <si>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</si>
  <si>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</si>
  <si>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</si>
  <si>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</si>
  <si>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</si>
  <si>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</si>
  <si>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</si>
  <si>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</si>
  <si>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</si>
  <si>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</si>
  <si>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</si>
  <si>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</si>
  <si>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</si>
  <si>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</si>
  <si>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</si>
  <si>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</si>
  <si>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</si>
  <si>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</si>
  <si>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</si>
  <si>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</si>
  <si>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</si>
  <si>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</si>
  <si>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</si>
  <si>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</si>
  <si>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</si>
  <si>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</si>
  <si>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</si>
  <si>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</si>
  <si>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</si>
  <si>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</si>
  <si>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</si>
  <si>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</si>
  <si>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</si>
  <si>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</si>
  <si>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</si>
  <si>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</si>
  <si>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</si>
  <si>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</si>
  <si>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</si>
  <si>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</si>
  <si>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</si>
  <si>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</si>
  <si>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</si>
  <si>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</si>
  <si>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</si>
  <si>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</si>
  <si>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</si>
  <si>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</si>
  <si>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</si>
  <si>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</si>
  <si>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</si>
  <si>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</si>
  <si>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</si>
  <si>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</si>
  <si>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</si>
  <si>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</si>
  <si>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</si>
  <si>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</si>
  <si>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</si>
  <si>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</si>
  <si>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</si>
  <si>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</si>
  <si>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</si>
  <si>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</si>
  <si>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</si>
  <si>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</si>
  <si>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</si>
  <si>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</si>
  <si>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</si>
  <si>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</si>
  <si>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</si>
  <si>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</si>
  <si>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</si>
  <si>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</si>
  <si>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</si>
  <si>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</si>
  <si>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</si>
  <si>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</si>
  <si>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</si>
  <si>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</si>
  <si>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</si>
  <si>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</si>
  <si>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</si>
  <si>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</si>
  <si>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</si>
  <si>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</si>
  <si>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</si>
  <si>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</si>
  <si>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</si>
  <si>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</si>
  <si>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</si>
  <si>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</si>
  <si>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</si>
  <si>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</si>
  <si>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</si>
  <si>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</si>
  <si>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</si>
  <si>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</si>
  <si>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</si>
  <si>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</si>
  <si>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</si>
  <si>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</si>
  <si>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</si>
  <si>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</si>
  <si>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</si>
  <si>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</si>
  <si>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</si>
  <si>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</si>
  <si>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</si>
  <si>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</si>
  <si>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</si>
  <si>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1.15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</si>
  <si>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</si>
  <si>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</si>
  <si>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</si>
  <si>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</si>
  <si>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</si>
  <si>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</si>
  <si>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800 учебных мест</t>
  </si>
  <si>
    <t>2050 п.метров сетей</t>
  </si>
  <si>
    <t>113012А700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</si>
  <si>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</si>
  <si>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</si>
  <si>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</si>
  <si>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</si>
  <si>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</si>
  <si>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</si>
  <si>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</si>
  <si>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</si>
  <si>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</si>
  <si>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</si>
  <si>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</si>
  <si>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</si>
  <si>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</si>
  <si>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</si>
  <si>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</si>
  <si>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</si>
  <si>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</si>
  <si>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</si>
  <si>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</si>
  <si>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</si>
  <si>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Фонтан  по ул.Московская с благоустройством прилегающей территории, г.Пенза</t>
  </si>
  <si>
    <t>1114127030</t>
  </si>
  <si>
    <t>Школа в мкр. №3 третьей очереди строительства жилого района "Арбеково", г. Пенза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</si>
  <si>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</si>
  <si>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</si>
  <si>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</si>
  <si>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</si>
  <si>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</si>
  <si>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</si>
  <si>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</si>
  <si>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</si>
  <si>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</si>
  <si>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</si>
  <si>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</si>
  <si>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</si>
  <si>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</si>
  <si>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113042А900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</si>
  <si>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</si>
  <si>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</si>
  <si>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Детский сад по ул.Лазо, 4,  г.Пенза</t>
  </si>
  <si>
    <t>1114627090</t>
  </si>
  <si>
    <t>80 мест в я/садах</t>
  </si>
  <si>
    <t xml:space="preserve">175 мест </t>
  </si>
  <si>
    <t>Утин А.А.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</si>
  <si>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</si>
  <si>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>1 обьект</t>
  </si>
  <si>
    <t>0,531 км автодорог</t>
  </si>
  <si>
    <t xml:space="preserve">бюджет Пензенской области </t>
  </si>
  <si>
    <t>Автомобильная дорога по ул.Попова на участке от ул.Ленинградская до ул.Окружная, г.Пенза</t>
  </si>
  <si>
    <t>1114827180</t>
  </si>
  <si>
    <t>1.29</t>
  </si>
  <si>
    <t>1.30</t>
  </si>
  <si>
    <t>Жилой дом для маневренного жилищного фонда г. Пенза</t>
  </si>
  <si>
    <t>1114927220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</si>
  <si>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2019 год
</t>
  </si>
  <si>
    <t>Автодорога,расположенная западнее микрорайона №6 3-й очереди строительства жилого района Арбеково</t>
  </si>
  <si>
    <t>Мост через реку Мойка по ул.Батайская, г.Пенза</t>
  </si>
  <si>
    <t>1115027230</t>
  </si>
  <si>
    <t>111Е155201</t>
  </si>
  <si>
    <t>11304Z1053</t>
  </si>
  <si>
    <t>112F150211</t>
  </si>
  <si>
    <t>112F150212</t>
  </si>
  <si>
    <t xml:space="preserve">111Р251592 </t>
  </si>
  <si>
    <t>111Р251593</t>
  </si>
  <si>
    <t>111Р251594</t>
  </si>
  <si>
    <t xml:space="preserve">111Р251591 </t>
  </si>
  <si>
    <t>111Р271010</t>
  </si>
  <si>
    <t>111P271060</t>
  </si>
  <si>
    <t>ответственый исполнитель (должность)</t>
  </si>
  <si>
    <t>0,266 км</t>
  </si>
  <si>
    <t>2.2</t>
  </si>
  <si>
    <t>Сквер «Пионерский»,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</si>
  <si>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</si>
  <si>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1.16</t>
  </si>
  <si>
    <t>1.17</t>
  </si>
  <si>
    <t>Волков С.В.</t>
  </si>
  <si>
    <t>выкуп изымаемых земельных участков</t>
  </si>
  <si>
    <t>111Е155202</t>
  </si>
  <si>
    <t>3.5</t>
  </si>
  <si>
    <t>Приложение № 3 к Постановлению администрации города Пензы от 02.04.2019 № 579/3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</si>
</sst>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"/>
    <numFmt numFmtId="165" formatCode="#,##0.0"/>
    <numFmt numFmtId="166" formatCode="#,##0.00000"/>
    <numFmt numFmtId="167" formatCode="_-* #,##0.0_р_._-;\-* #,##0.0_р_._-;_-* &quot;-&quot;?_р_._-;_-@_-"/>
    <numFmt numFmtId="168" formatCode="_-* #,##0.00000_р_._-;\-* #,##0.00000_р_._-;_-* &quot;-&quot;?????_р_.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/>
    <xf numFmtId="167" fontId="1" fillId="0" borderId="0" xfId="1" applyNumberFormat="1" applyFill="1"/>
    <xf numFmtId="168" fontId="1" fillId="0" borderId="0" xfId="1" applyNumberFormat="1" applyFill="1"/>
    <xf numFmtId="0" fontId="0" fillId="2" borderId="0" xfId="0" applyFill="1"/>
    <xf numFmtId="0" fontId="3" fillId="3" borderId="2" xfId="1" applyFont="1" applyFill="1" applyBorder="1" applyAlignment="1">
      <alignment horizontal="center" vertical="center" wrapText="1"/>
    </xf>
    <xf numFmtId="0" fontId="0" fillId="3" borderId="0" xfId="0" applyFill="1"/>
    <xf numFmtId="166" fontId="4" fillId="3" borderId="2" xfId="2" applyNumberFormat="1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11" fillId="3" borderId="2" xfId="2" applyNumberFormat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49" fontId="15" fillId="3" borderId="2" xfId="2" applyNumberFormat="1" applyFont="1" applyFill="1" applyBorder="1" applyAlignment="1">
      <alignment horizontal="center" vertical="center" wrapText="1"/>
    </xf>
    <xf numFmtId="49" fontId="17" fillId="3" borderId="2" xfId="2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66" fontId="15" fillId="3" borderId="2" xfId="2" applyNumberFormat="1" applyFont="1" applyFill="1" applyBorder="1" applyAlignment="1">
      <alignment horizontal="center" vertical="center" wrapText="1"/>
    </xf>
    <xf numFmtId="166" fontId="3" fillId="3" borderId="2" xfId="2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16" fillId="3" borderId="2" xfId="0" applyNumberFormat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/>
    </xf>
    <xf numFmtId="166" fontId="3" fillId="3" borderId="2" xfId="3" applyNumberFormat="1" applyFont="1" applyFill="1" applyBorder="1" applyAlignment="1">
      <alignment horizontal="center" vertical="center" wrapText="1"/>
    </xf>
    <xf numFmtId="166" fontId="19" fillId="3" borderId="2" xfId="1" applyNumberFormat="1" applyFont="1" applyFill="1" applyBorder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6" fillId="3" borderId="0" xfId="1" applyNumberFormat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49" fontId="4" fillId="3" borderId="2" xfId="2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9" fillId="3" borderId="2" xfId="1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/>
    </xf>
    <xf numFmtId="49" fontId="4" fillId="3" borderId="2" xfId="1" applyNumberFormat="1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22" fillId="3" borderId="2" xfId="2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166" fontId="3" fillId="3" borderId="4" xfId="2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3" fillId="3" borderId="3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49" fontId="22" fillId="3" borderId="3" xfId="2" applyNumberFormat="1" applyFont="1" applyFill="1" applyBorder="1" applyAlignment="1">
      <alignment horizontal="center" vertical="center" wrapText="1"/>
    </xf>
    <xf numFmtId="49" fontId="22" fillId="3" borderId="5" xfId="2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49" fontId="9" fillId="3" borderId="4" xfId="2" applyNumberFormat="1" applyFont="1" applyFill="1" applyBorder="1" applyAlignment="1">
      <alignment horizontal="center" vertical="center" wrapText="1"/>
    </xf>
    <xf numFmtId="49" fontId="9" fillId="3" borderId="5" xfId="2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8" fillId="3" borderId="0" xfId="1" applyFont="1" applyFill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3" fillId="3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6" fontId="7" fillId="3" borderId="3" xfId="1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6" fillId="3" borderId="0" xfId="1" applyFont="1" applyFill="1" applyAlignment="1">
      <alignment horizontal="left"/>
    </xf>
    <xf numFmtId="49" fontId="3" fillId="3" borderId="2" xfId="2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6" fontId="3" fillId="3" borderId="3" xfId="2" applyNumberFormat="1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center" vertical="center" wrapText="1"/>
    </xf>
    <xf numFmtId="166" fontId="3" fillId="3" borderId="5" xfId="2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top" wrapText="1"/>
    </xf>
    <xf numFmtId="49" fontId="9" fillId="3" borderId="2" xfId="2" applyNumberFormat="1" applyFont="1" applyFill="1" applyBorder="1" applyAlignment="1">
      <alignment horizontal="center" vertical="top" wrapText="1"/>
    </xf>
    <xf numFmtId="0" fontId="20" fillId="3" borderId="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16"/>
  <sheetViews>
    <sheetView tabSelected="1" view="pageBreakPreview" zoomScale="115" zoomScaleSheetLayoutView="115" workbookViewId="0">
      <selection activeCell="I2" sqref="I2:M2"/>
    </sheetView>
  </sheetViews>
  <sheetFormatPr defaultRowHeight="15" x14ac:dyDescent="0.25"/>
  <cols>
    <col min="1" max="1" width="5.7109375" style="61" customWidth="1"/>
    <col min="2" max="2" width="37.5703125" style="61" customWidth="1"/>
    <col min="3" max="3" width="19.42578125" style="61" customWidth="1"/>
    <col min="4" max="5" width="8.140625" style="61" customWidth="1"/>
    <col min="6" max="6" width="12.28515625" style="61" customWidth="1"/>
    <col min="7" max="7" width="15" style="61" customWidth="1"/>
    <col min="8" max="8" width="6.42578125" style="61" customWidth="1"/>
    <col min="9" max="9" width="7" style="61" customWidth="1"/>
    <col min="10" max="10" width="6.7109375" style="61" customWidth="1"/>
    <col min="11" max="11" width="13.42578125" style="49" customWidth="1"/>
    <col min="12" max="12" width="6.5703125" style="61" customWidth="1"/>
    <col min="13" max="13" width="18.42578125" style="26" customWidth="1"/>
    <col min="14" max="16384" width="9.140625" style="1"/>
  </cols>
  <sheetData>
    <row r="1" spans="1:14" ht="22.5" customHeight="1" x14ac:dyDescent="0.25">
      <c r="I1" s="103" t="s">
        <v>219</v>
      </c>
      <c r="J1" s="103"/>
      <c r="K1" s="103"/>
      <c r="L1" s="103"/>
      <c r="M1" s="103"/>
    </row>
    <row r="2" spans="1:14" ht="72" customHeight="1" x14ac:dyDescent="0.25">
      <c r="I2" s="104" t="s">
        <v>184</v>
      </c>
      <c r="J2" s="104"/>
      <c r="K2" s="104"/>
      <c r="L2" s="104"/>
      <c r="M2" s="104"/>
    </row>
    <row r="3" spans="1:14" ht="71.25" customHeight="1" x14ac:dyDescent="0.25">
      <c r="A3" s="105" t="s">
        <v>194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4" x14ac:dyDescent="0.25">
      <c r="A4" s="106"/>
      <c r="B4" s="107"/>
      <c r="C4" s="110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4" x14ac:dyDescent="0.25">
      <c r="A5" s="108"/>
      <c r="B5" s="109"/>
      <c r="C5" s="110" t="s">
        <v>1</v>
      </c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1:14" x14ac:dyDescent="0.25">
      <c r="A6" s="69" t="s">
        <v>2</v>
      </c>
      <c r="B6" s="69" t="s">
        <v>3</v>
      </c>
      <c r="C6" s="69" t="s">
        <v>208</v>
      </c>
      <c r="D6" s="69" t="s">
        <v>4</v>
      </c>
      <c r="E6" s="69" t="s">
        <v>5</v>
      </c>
      <c r="F6" s="69" t="s">
        <v>6</v>
      </c>
      <c r="G6" s="69" t="s">
        <v>7</v>
      </c>
      <c r="H6" s="110" t="s">
        <v>8</v>
      </c>
      <c r="I6" s="113"/>
      <c r="J6" s="113"/>
      <c r="K6" s="113"/>
      <c r="L6" s="114"/>
      <c r="M6" s="115" t="s">
        <v>9</v>
      </c>
    </row>
    <row r="7" spans="1:14" x14ac:dyDescent="0.25">
      <c r="A7" s="71"/>
      <c r="B7" s="71"/>
      <c r="C7" s="71"/>
      <c r="D7" s="100"/>
      <c r="E7" s="100"/>
      <c r="F7" s="100"/>
      <c r="G7" s="71"/>
      <c r="H7" s="5" t="s">
        <v>10</v>
      </c>
      <c r="I7" s="5" t="s">
        <v>11</v>
      </c>
      <c r="J7" s="5" t="s">
        <v>12</v>
      </c>
      <c r="K7" s="15" t="s">
        <v>13</v>
      </c>
      <c r="L7" s="5" t="s">
        <v>14</v>
      </c>
      <c r="M7" s="116"/>
    </row>
    <row r="8" spans="1:14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15">
        <v>11</v>
      </c>
      <c r="L8" s="5">
        <v>12</v>
      </c>
      <c r="M8" s="18"/>
    </row>
    <row r="9" spans="1:14" x14ac:dyDescent="0.25">
      <c r="A9" s="28"/>
      <c r="B9" s="28"/>
      <c r="C9" s="28"/>
      <c r="D9" s="28"/>
      <c r="E9" s="28"/>
      <c r="F9" s="28"/>
      <c r="G9" s="28"/>
      <c r="H9" s="19"/>
      <c r="I9" s="19"/>
      <c r="J9" s="19"/>
      <c r="K9" s="39"/>
      <c r="L9" s="19"/>
      <c r="M9" s="19"/>
    </row>
    <row r="10" spans="1:14" x14ac:dyDescent="0.25">
      <c r="A10" s="58">
        <v>1</v>
      </c>
      <c r="B10" s="93" t="s">
        <v>15</v>
      </c>
      <c r="C10" s="96" t="s">
        <v>81</v>
      </c>
      <c r="D10" s="93">
        <v>2015</v>
      </c>
      <c r="E10" s="93">
        <v>2021</v>
      </c>
      <c r="F10" s="93"/>
      <c r="G10" s="62" t="s">
        <v>16</v>
      </c>
      <c r="H10" s="7" t="s">
        <v>17</v>
      </c>
      <c r="I10" s="8" t="s">
        <v>17</v>
      </c>
      <c r="J10" s="9" t="s">
        <v>17</v>
      </c>
      <c r="K10" s="10" t="s">
        <v>17</v>
      </c>
      <c r="L10" s="9" t="s">
        <v>17</v>
      </c>
      <c r="M10" s="7">
        <f>M11+M12+M13</f>
        <v>943382.43971999991</v>
      </c>
    </row>
    <row r="11" spans="1:14" ht="29.25" customHeight="1" x14ac:dyDescent="0.25">
      <c r="A11" s="59"/>
      <c r="B11" s="94"/>
      <c r="C11" s="101"/>
      <c r="D11" s="99"/>
      <c r="E11" s="99"/>
      <c r="F11" s="99"/>
      <c r="G11" s="62" t="s">
        <v>18</v>
      </c>
      <c r="H11" s="7" t="s">
        <v>17</v>
      </c>
      <c r="I11" s="8" t="s">
        <v>17</v>
      </c>
      <c r="J11" s="9" t="s">
        <v>17</v>
      </c>
      <c r="K11" s="10" t="s">
        <v>17</v>
      </c>
      <c r="L11" s="9" t="s">
        <v>17</v>
      </c>
      <c r="M11" s="22">
        <f>M20+M22+M30+M32+M38+M42+M53+M55+M64+M65+M67+M72+M46+M73+M74+M75</f>
        <v>314674.40399999998</v>
      </c>
      <c r="N11" s="2"/>
    </row>
    <row r="12" spans="1:14" ht="42" customHeight="1" x14ac:dyDescent="0.25">
      <c r="A12" s="59"/>
      <c r="B12" s="94"/>
      <c r="C12" s="101"/>
      <c r="D12" s="99"/>
      <c r="E12" s="99"/>
      <c r="F12" s="99"/>
      <c r="G12" s="62" t="s">
        <v>19</v>
      </c>
      <c r="H12" s="7" t="s">
        <v>17</v>
      </c>
      <c r="I12" s="8" t="s">
        <v>17</v>
      </c>
      <c r="J12" s="9" t="s">
        <v>17</v>
      </c>
      <c r="K12" s="10" t="s">
        <v>17</v>
      </c>
      <c r="L12" s="9" t="s">
        <v>17</v>
      </c>
      <c r="M12" s="7">
        <f>M16+M23+M39+M43+M47+M56+M62+M61+M68</f>
        <v>153151.64114999998</v>
      </c>
    </row>
    <row r="13" spans="1:14" ht="30" customHeight="1" x14ac:dyDescent="0.25">
      <c r="A13" s="60"/>
      <c r="B13" s="95"/>
      <c r="C13" s="102"/>
      <c r="D13" s="100"/>
      <c r="E13" s="100"/>
      <c r="F13" s="100"/>
      <c r="G13" s="62" t="s">
        <v>20</v>
      </c>
      <c r="H13" s="7" t="s">
        <v>17</v>
      </c>
      <c r="I13" s="8" t="s">
        <v>17</v>
      </c>
      <c r="J13" s="9" t="s">
        <v>17</v>
      </c>
      <c r="K13" s="10" t="s">
        <v>17</v>
      </c>
      <c r="L13" s="9" t="s">
        <v>17</v>
      </c>
      <c r="M13" s="7">
        <f>M24+M40+M48+M63+M44+M57</f>
        <v>475556.39457</v>
      </c>
    </row>
    <row r="14" spans="1:14" ht="14.25" customHeight="1" x14ac:dyDescent="0.25">
      <c r="A14" s="66" t="s">
        <v>175</v>
      </c>
      <c r="B14" s="69" t="s">
        <v>37</v>
      </c>
      <c r="C14" s="69" t="s">
        <v>81</v>
      </c>
      <c r="D14" s="121">
        <v>2015</v>
      </c>
      <c r="E14" s="69">
        <v>2020</v>
      </c>
      <c r="F14" s="72" t="s">
        <v>38</v>
      </c>
      <c r="G14" s="11" t="s">
        <v>39</v>
      </c>
      <c r="H14" s="12" t="s">
        <v>17</v>
      </c>
      <c r="I14" s="12" t="s">
        <v>17</v>
      </c>
      <c r="J14" s="12" t="s">
        <v>17</v>
      </c>
      <c r="K14" s="13" t="s">
        <v>17</v>
      </c>
      <c r="L14" s="12" t="s">
        <v>17</v>
      </c>
      <c r="M14" s="16">
        <f>M16+M17</f>
        <v>79708.160040000002</v>
      </c>
      <c r="N14" s="3"/>
    </row>
    <row r="15" spans="1:14" ht="15.75" hidden="1" customHeight="1" x14ac:dyDescent="0.25">
      <c r="A15" s="67"/>
      <c r="B15" s="99"/>
      <c r="C15" s="70"/>
      <c r="D15" s="122"/>
      <c r="E15" s="70"/>
      <c r="F15" s="123"/>
      <c r="G15" s="5" t="s">
        <v>20</v>
      </c>
      <c r="H15" s="57" t="s">
        <v>26</v>
      </c>
      <c r="I15" s="57" t="s">
        <v>40</v>
      </c>
      <c r="J15" s="57" t="s">
        <v>22</v>
      </c>
      <c r="K15" s="14" t="s">
        <v>41</v>
      </c>
      <c r="L15" s="57" t="s">
        <v>24</v>
      </c>
      <c r="M15" s="17">
        <f>6390.51-6390.51</f>
        <v>0</v>
      </c>
      <c r="N15" s="3"/>
    </row>
    <row r="16" spans="1:14" ht="59.25" customHeight="1" x14ac:dyDescent="0.25">
      <c r="A16" s="67"/>
      <c r="B16" s="99"/>
      <c r="C16" s="70"/>
      <c r="D16" s="122"/>
      <c r="E16" s="70"/>
      <c r="F16" s="123"/>
      <c r="G16" s="69" t="s">
        <v>42</v>
      </c>
      <c r="H16" s="84" t="s">
        <v>26</v>
      </c>
      <c r="I16" s="84" t="s">
        <v>40</v>
      </c>
      <c r="J16" s="84" t="s">
        <v>22</v>
      </c>
      <c r="K16" s="86" t="s">
        <v>126</v>
      </c>
      <c r="L16" s="84" t="s">
        <v>24</v>
      </c>
      <c r="M16" s="124">
        <f>79708.16004+0.03996-0.03996</f>
        <v>79708.160040000002</v>
      </c>
    </row>
    <row r="17" spans="1:13" ht="14.25" customHeight="1" x14ac:dyDescent="0.25">
      <c r="A17" s="68"/>
      <c r="B17" s="99"/>
      <c r="C17" s="70"/>
      <c r="D17" s="122"/>
      <c r="E17" s="70"/>
      <c r="F17" s="123"/>
      <c r="G17" s="70"/>
      <c r="H17" s="85"/>
      <c r="I17" s="85"/>
      <c r="J17" s="85"/>
      <c r="K17" s="87"/>
      <c r="L17" s="85"/>
      <c r="M17" s="126"/>
    </row>
    <row r="18" spans="1:13" hidden="1" x14ac:dyDescent="0.25">
      <c r="A18" s="66" t="s">
        <v>86</v>
      </c>
      <c r="B18" s="119" t="s">
        <v>65</v>
      </c>
      <c r="C18" s="69" t="s">
        <v>81</v>
      </c>
      <c r="D18" s="69">
        <v>2016</v>
      </c>
      <c r="E18" s="69">
        <v>2017</v>
      </c>
      <c r="F18" s="72" t="s">
        <v>32</v>
      </c>
      <c r="G18" s="11" t="s">
        <v>39</v>
      </c>
      <c r="H18" s="12" t="s">
        <v>17</v>
      </c>
      <c r="I18" s="12" t="s">
        <v>17</v>
      </c>
      <c r="J18" s="12" t="s">
        <v>17</v>
      </c>
      <c r="K18" s="13" t="s">
        <v>17</v>
      </c>
      <c r="L18" s="12" t="s">
        <v>17</v>
      </c>
      <c r="M18" s="16">
        <f>M19</f>
        <v>0</v>
      </c>
    </row>
    <row r="19" spans="1:13" s="6" customFormat="1" ht="30" hidden="1" x14ac:dyDescent="0.25">
      <c r="A19" s="67"/>
      <c r="B19" s="120"/>
      <c r="C19" s="70"/>
      <c r="D19" s="70"/>
      <c r="E19" s="70"/>
      <c r="F19" s="73"/>
      <c r="G19" s="5" t="s">
        <v>21</v>
      </c>
      <c r="H19" s="57" t="s">
        <v>26</v>
      </c>
      <c r="I19" s="57" t="s">
        <v>64</v>
      </c>
      <c r="J19" s="57" t="s">
        <v>29</v>
      </c>
      <c r="K19" s="14" t="s">
        <v>109</v>
      </c>
      <c r="L19" s="57" t="s">
        <v>24</v>
      </c>
      <c r="M19" s="17"/>
    </row>
    <row r="20" spans="1:13" ht="48.75" customHeight="1" x14ac:dyDescent="0.25">
      <c r="A20" s="56" t="s">
        <v>86</v>
      </c>
      <c r="B20" s="53" t="s">
        <v>67</v>
      </c>
      <c r="C20" s="53" t="s">
        <v>81</v>
      </c>
      <c r="D20" s="53">
        <v>2016</v>
      </c>
      <c r="E20" s="53">
        <v>2018</v>
      </c>
      <c r="F20" s="54" t="s">
        <v>32</v>
      </c>
      <c r="G20" s="5" t="s">
        <v>21</v>
      </c>
      <c r="H20" s="57" t="s">
        <v>26</v>
      </c>
      <c r="I20" s="57" t="s">
        <v>36</v>
      </c>
      <c r="J20" s="57" t="s">
        <v>34</v>
      </c>
      <c r="K20" s="14" t="s">
        <v>68</v>
      </c>
      <c r="L20" s="57" t="s">
        <v>24</v>
      </c>
      <c r="M20" s="17">
        <v>6149</v>
      </c>
    </row>
    <row r="21" spans="1:13" ht="15" customHeight="1" x14ac:dyDescent="0.25">
      <c r="A21" s="66" t="s">
        <v>27</v>
      </c>
      <c r="B21" s="69" t="s">
        <v>71</v>
      </c>
      <c r="C21" s="69" t="s">
        <v>81</v>
      </c>
      <c r="D21" s="69">
        <v>2016</v>
      </c>
      <c r="E21" s="69">
        <v>2018</v>
      </c>
      <c r="F21" s="72" t="s">
        <v>74</v>
      </c>
      <c r="G21" s="11" t="s">
        <v>39</v>
      </c>
      <c r="H21" s="12" t="s">
        <v>17</v>
      </c>
      <c r="I21" s="12" t="s">
        <v>17</v>
      </c>
      <c r="J21" s="12" t="s">
        <v>17</v>
      </c>
      <c r="K21" s="13" t="s">
        <v>17</v>
      </c>
      <c r="L21" s="12" t="s">
        <v>17</v>
      </c>
      <c r="M21" s="16">
        <f>M22+M23+M24</f>
        <v>162857.54525999998</v>
      </c>
    </row>
    <row r="22" spans="1:13" ht="30" x14ac:dyDescent="0.25">
      <c r="A22" s="67"/>
      <c r="B22" s="70"/>
      <c r="C22" s="70"/>
      <c r="D22" s="70"/>
      <c r="E22" s="70"/>
      <c r="F22" s="73"/>
      <c r="G22" s="5" t="s">
        <v>21</v>
      </c>
      <c r="H22" s="57" t="s">
        <v>26</v>
      </c>
      <c r="I22" s="57" t="s">
        <v>33</v>
      </c>
      <c r="J22" s="57" t="s">
        <v>35</v>
      </c>
      <c r="K22" s="14" t="s">
        <v>198</v>
      </c>
      <c r="L22" s="57" t="s">
        <v>24</v>
      </c>
      <c r="M22" s="17">
        <f>43791.43235+200+3129.88465</f>
        <v>47121.317000000003</v>
      </c>
    </row>
    <row r="23" spans="1:13" ht="45" x14ac:dyDescent="0.25">
      <c r="A23" s="67"/>
      <c r="B23" s="70"/>
      <c r="C23" s="70"/>
      <c r="D23" s="70"/>
      <c r="E23" s="70"/>
      <c r="F23" s="73"/>
      <c r="G23" s="5" t="s">
        <v>19</v>
      </c>
      <c r="H23" s="57" t="s">
        <v>26</v>
      </c>
      <c r="I23" s="57" t="s">
        <v>33</v>
      </c>
      <c r="J23" s="57" t="s">
        <v>35</v>
      </c>
      <c r="K23" s="14" t="s">
        <v>198</v>
      </c>
      <c r="L23" s="57" t="s">
        <v>24</v>
      </c>
      <c r="M23" s="17">
        <f>3654.82826</f>
        <v>3654.8282599999998</v>
      </c>
    </row>
    <row r="24" spans="1:13" ht="29.25" customHeight="1" x14ac:dyDescent="0.25">
      <c r="A24" s="68"/>
      <c r="B24" s="71"/>
      <c r="C24" s="71"/>
      <c r="D24" s="71"/>
      <c r="E24" s="71"/>
      <c r="F24" s="74"/>
      <c r="G24" s="5" t="s">
        <v>20</v>
      </c>
      <c r="H24" s="57" t="s">
        <v>26</v>
      </c>
      <c r="I24" s="57" t="s">
        <v>33</v>
      </c>
      <c r="J24" s="57" t="s">
        <v>35</v>
      </c>
      <c r="K24" s="14" t="s">
        <v>198</v>
      </c>
      <c r="L24" s="57" t="s">
        <v>24</v>
      </c>
      <c r="M24" s="17">
        <v>112081.4</v>
      </c>
    </row>
    <row r="25" spans="1:13" s="6" customFormat="1" ht="45" hidden="1" x14ac:dyDescent="0.25">
      <c r="A25" s="33" t="s">
        <v>88</v>
      </c>
      <c r="B25" s="5" t="s">
        <v>76</v>
      </c>
      <c r="C25" s="5" t="s">
        <v>81</v>
      </c>
      <c r="D25" s="5">
        <v>2017</v>
      </c>
      <c r="E25" s="5">
        <v>2018</v>
      </c>
      <c r="F25" s="15" t="s">
        <v>25</v>
      </c>
      <c r="G25" s="5" t="s">
        <v>21</v>
      </c>
      <c r="H25" s="57" t="s">
        <v>26</v>
      </c>
      <c r="I25" s="57" t="s">
        <v>22</v>
      </c>
      <c r="J25" s="57" t="s">
        <v>23</v>
      </c>
      <c r="K25" s="14" t="s">
        <v>77</v>
      </c>
      <c r="L25" s="57" t="s">
        <v>24</v>
      </c>
      <c r="M25" s="17">
        <v>0</v>
      </c>
    </row>
    <row r="26" spans="1:13" ht="21.75" hidden="1" customHeight="1" x14ac:dyDescent="0.25">
      <c r="A26" s="66" t="s">
        <v>31</v>
      </c>
      <c r="B26" s="77" t="s">
        <v>83</v>
      </c>
      <c r="C26" s="69" t="s">
        <v>81</v>
      </c>
      <c r="D26" s="69">
        <v>2018</v>
      </c>
      <c r="E26" s="69">
        <v>2018</v>
      </c>
      <c r="F26" s="72" t="s">
        <v>168</v>
      </c>
      <c r="G26" s="11" t="s">
        <v>39</v>
      </c>
      <c r="H26" s="12" t="s">
        <v>17</v>
      </c>
      <c r="I26" s="12" t="s">
        <v>17</v>
      </c>
      <c r="J26" s="12" t="s">
        <v>17</v>
      </c>
      <c r="K26" s="13" t="s">
        <v>17</v>
      </c>
      <c r="L26" s="12" t="s">
        <v>17</v>
      </c>
      <c r="M26" s="16">
        <f>M27+M28</f>
        <v>0</v>
      </c>
    </row>
    <row r="27" spans="1:13" ht="15" hidden="1" customHeight="1" x14ac:dyDescent="0.25">
      <c r="A27" s="67"/>
      <c r="B27" s="78"/>
      <c r="C27" s="70"/>
      <c r="D27" s="70"/>
      <c r="E27" s="70"/>
      <c r="F27" s="73"/>
      <c r="G27" s="5" t="s">
        <v>21</v>
      </c>
      <c r="H27" s="57" t="s">
        <v>26</v>
      </c>
      <c r="I27" s="57" t="s">
        <v>28</v>
      </c>
      <c r="J27" s="57" t="s">
        <v>35</v>
      </c>
      <c r="K27" s="14" t="s">
        <v>166</v>
      </c>
      <c r="L27" s="57" t="s">
        <v>24</v>
      </c>
      <c r="M27" s="17">
        <v>0</v>
      </c>
    </row>
    <row r="28" spans="1:13" ht="10.5" hidden="1" customHeight="1" x14ac:dyDescent="0.25">
      <c r="A28" s="68"/>
      <c r="B28" s="79"/>
      <c r="C28" s="71"/>
      <c r="D28" s="71"/>
      <c r="E28" s="71"/>
      <c r="F28" s="74"/>
      <c r="G28" s="5" t="s">
        <v>19</v>
      </c>
      <c r="H28" s="57" t="s">
        <v>26</v>
      </c>
      <c r="I28" s="57" t="s">
        <v>28</v>
      </c>
      <c r="J28" s="57" t="s">
        <v>35</v>
      </c>
      <c r="K28" s="14" t="s">
        <v>167</v>
      </c>
      <c r="L28" s="57" t="s">
        <v>24</v>
      </c>
      <c r="M28" s="17">
        <v>0</v>
      </c>
    </row>
    <row r="29" spans="1:13" ht="17.25" hidden="1" customHeight="1" x14ac:dyDescent="0.25">
      <c r="A29" s="33" t="s">
        <v>89</v>
      </c>
      <c r="B29" s="55" t="s">
        <v>85</v>
      </c>
      <c r="C29" s="5" t="s">
        <v>81</v>
      </c>
      <c r="D29" s="5">
        <v>2018</v>
      </c>
      <c r="E29" s="5">
        <v>2018</v>
      </c>
      <c r="F29" s="15" t="s">
        <v>25</v>
      </c>
      <c r="G29" s="5" t="s">
        <v>21</v>
      </c>
      <c r="H29" s="57" t="s">
        <v>26</v>
      </c>
      <c r="I29" s="57" t="s">
        <v>23</v>
      </c>
      <c r="J29" s="57" t="s">
        <v>23</v>
      </c>
      <c r="K29" s="14" t="s">
        <v>84</v>
      </c>
      <c r="L29" s="57" t="s">
        <v>24</v>
      </c>
      <c r="M29" s="17">
        <v>0</v>
      </c>
    </row>
    <row r="30" spans="1:13" ht="28.5" customHeight="1" x14ac:dyDescent="0.25">
      <c r="A30" s="33" t="s">
        <v>87</v>
      </c>
      <c r="B30" s="55" t="s">
        <v>115</v>
      </c>
      <c r="C30" s="5" t="s">
        <v>81</v>
      </c>
      <c r="D30" s="5">
        <v>2016</v>
      </c>
      <c r="E30" s="5">
        <v>2020</v>
      </c>
      <c r="F30" s="15" t="s">
        <v>32</v>
      </c>
      <c r="G30" s="5" t="s">
        <v>21</v>
      </c>
      <c r="H30" s="57" t="s">
        <v>26</v>
      </c>
      <c r="I30" s="57" t="s">
        <v>28</v>
      </c>
      <c r="J30" s="57" t="s">
        <v>29</v>
      </c>
      <c r="K30" s="14" t="s">
        <v>116</v>
      </c>
      <c r="L30" s="57" t="s">
        <v>30</v>
      </c>
      <c r="M30" s="17">
        <f>100000</f>
        <v>100000</v>
      </c>
    </row>
    <row r="31" spans="1:13" ht="30" hidden="1" x14ac:dyDescent="0.25">
      <c r="A31" s="34" t="s">
        <v>113</v>
      </c>
      <c r="B31" s="55" t="s">
        <v>119</v>
      </c>
      <c r="C31" s="5" t="s">
        <v>81</v>
      </c>
      <c r="D31" s="5">
        <v>2017</v>
      </c>
      <c r="E31" s="5">
        <v>2018</v>
      </c>
      <c r="F31" s="15" t="s">
        <v>32</v>
      </c>
      <c r="G31" s="5" t="s">
        <v>21</v>
      </c>
      <c r="H31" s="57" t="s">
        <v>26</v>
      </c>
      <c r="I31" s="57" t="s">
        <v>28</v>
      </c>
      <c r="J31" s="57" t="s">
        <v>29</v>
      </c>
      <c r="K31" s="14" t="s">
        <v>117</v>
      </c>
      <c r="L31" s="57" t="s">
        <v>30</v>
      </c>
      <c r="M31" s="17">
        <v>0</v>
      </c>
    </row>
    <row r="32" spans="1:13" ht="58.5" customHeight="1" x14ac:dyDescent="0.25">
      <c r="A32" s="33" t="s">
        <v>88</v>
      </c>
      <c r="B32" s="55" t="s">
        <v>150</v>
      </c>
      <c r="C32" s="5" t="s">
        <v>81</v>
      </c>
      <c r="D32" s="5">
        <v>2018</v>
      </c>
      <c r="E32" s="5">
        <v>2019</v>
      </c>
      <c r="F32" s="15" t="s">
        <v>185</v>
      </c>
      <c r="G32" s="5" t="s">
        <v>21</v>
      </c>
      <c r="H32" s="57" t="s">
        <v>26</v>
      </c>
      <c r="I32" s="57" t="s">
        <v>28</v>
      </c>
      <c r="J32" s="57" t="s">
        <v>29</v>
      </c>
      <c r="K32" s="14" t="s">
        <v>149</v>
      </c>
      <c r="L32" s="57" t="s">
        <v>24</v>
      </c>
      <c r="M32" s="17">
        <f>50000+20000</f>
        <v>70000</v>
      </c>
    </row>
    <row r="33" spans="1:13" ht="30" hidden="1" x14ac:dyDescent="0.25">
      <c r="A33" s="33" t="s">
        <v>121</v>
      </c>
      <c r="B33" s="55" t="s">
        <v>151</v>
      </c>
      <c r="C33" s="5" t="s">
        <v>81</v>
      </c>
      <c r="D33" s="5">
        <v>2018</v>
      </c>
      <c r="E33" s="5">
        <v>2018</v>
      </c>
      <c r="F33" s="15" t="s">
        <v>25</v>
      </c>
      <c r="G33" s="5" t="s">
        <v>21</v>
      </c>
      <c r="H33" s="57" t="s">
        <v>26</v>
      </c>
      <c r="I33" s="57" t="s">
        <v>28</v>
      </c>
      <c r="J33" s="57" t="s">
        <v>29</v>
      </c>
      <c r="K33" s="14" t="s">
        <v>152</v>
      </c>
      <c r="L33" s="57" t="s">
        <v>30</v>
      </c>
      <c r="M33" s="17">
        <v>0</v>
      </c>
    </row>
    <row r="34" spans="1:13" ht="79.5" hidden="1" customHeight="1" x14ac:dyDescent="0.25">
      <c r="A34" s="33" t="s">
        <v>127</v>
      </c>
      <c r="B34" s="55" t="s">
        <v>122</v>
      </c>
      <c r="C34" s="5" t="s">
        <v>81</v>
      </c>
      <c r="D34" s="5">
        <v>2018</v>
      </c>
      <c r="E34" s="5">
        <v>2018</v>
      </c>
      <c r="F34" s="15" t="s">
        <v>25</v>
      </c>
      <c r="G34" s="5" t="s">
        <v>21</v>
      </c>
      <c r="H34" s="57" t="s">
        <v>26</v>
      </c>
      <c r="I34" s="57" t="s">
        <v>22</v>
      </c>
      <c r="J34" s="57" t="s">
        <v>23</v>
      </c>
      <c r="K34" s="14" t="s">
        <v>134</v>
      </c>
      <c r="L34" s="57" t="s">
        <v>24</v>
      </c>
      <c r="M34" s="17">
        <v>0</v>
      </c>
    </row>
    <row r="35" spans="1:13" ht="0.75" hidden="1" customHeight="1" x14ac:dyDescent="0.25">
      <c r="A35" s="33" t="s">
        <v>128</v>
      </c>
      <c r="B35" s="37" t="s">
        <v>131</v>
      </c>
      <c r="C35" s="5" t="s">
        <v>81</v>
      </c>
      <c r="D35" s="5">
        <v>2018</v>
      </c>
      <c r="E35" s="5">
        <v>2018</v>
      </c>
      <c r="F35" s="15" t="s">
        <v>25</v>
      </c>
      <c r="G35" s="5" t="s">
        <v>21</v>
      </c>
      <c r="H35" s="57" t="s">
        <v>26</v>
      </c>
      <c r="I35" s="57" t="s">
        <v>22</v>
      </c>
      <c r="J35" s="57" t="s">
        <v>23</v>
      </c>
      <c r="K35" s="14" t="s">
        <v>135</v>
      </c>
      <c r="L35" s="57" t="s">
        <v>30</v>
      </c>
      <c r="M35" s="17">
        <v>0</v>
      </c>
    </row>
    <row r="36" spans="1:13" ht="30.75" hidden="1" customHeight="1" x14ac:dyDescent="0.25">
      <c r="A36" s="33" t="s">
        <v>129</v>
      </c>
      <c r="B36" s="37" t="s">
        <v>132</v>
      </c>
      <c r="C36" s="5" t="s">
        <v>81</v>
      </c>
      <c r="D36" s="5">
        <v>2018</v>
      </c>
      <c r="E36" s="5">
        <v>2018</v>
      </c>
      <c r="F36" s="15" t="s">
        <v>186</v>
      </c>
      <c r="G36" s="5" t="s">
        <v>21</v>
      </c>
      <c r="H36" s="57" t="s">
        <v>26</v>
      </c>
      <c r="I36" s="57" t="s">
        <v>22</v>
      </c>
      <c r="J36" s="57" t="s">
        <v>23</v>
      </c>
      <c r="K36" s="14" t="s">
        <v>136</v>
      </c>
      <c r="L36" s="57" t="s">
        <v>30</v>
      </c>
      <c r="M36" s="17">
        <v>0</v>
      </c>
    </row>
    <row r="37" spans="1:13" ht="30.75" customHeight="1" x14ac:dyDescent="0.25">
      <c r="A37" s="66" t="s">
        <v>31</v>
      </c>
      <c r="B37" s="77" t="s">
        <v>145</v>
      </c>
      <c r="C37" s="69" t="s">
        <v>81</v>
      </c>
      <c r="D37" s="69">
        <v>2018</v>
      </c>
      <c r="E37" s="69">
        <v>2019</v>
      </c>
      <c r="F37" s="72" t="s">
        <v>133</v>
      </c>
      <c r="G37" s="11" t="s">
        <v>39</v>
      </c>
      <c r="H37" s="12" t="s">
        <v>17</v>
      </c>
      <c r="I37" s="12" t="s">
        <v>17</v>
      </c>
      <c r="J37" s="12" t="s">
        <v>17</v>
      </c>
      <c r="K37" s="12" t="s">
        <v>17</v>
      </c>
      <c r="L37" s="12" t="s">
        <v>17</v>
      </c>
      <c r="M37" s="17">
        <f>M38+M39+M40</f>
        <v>38052.325949999999</v>
      </c>
    </row>
    <row r="38" spans="1:13" ht="33" customHeight="1" x14ac:dyDescent="0.25">
      <c r="A38" s="67"/>
      <c r="B38" s="78"/>
      <c r="C38" s="70"/>
      <c r="D38" s="70"/>
      <c r="E38" s="70"/>
      <c r="F38" s="73"/>
      <c r="G38" s="5" t="s">
        <v>21</v>
      </c>
      <c r="H38" s="57" t="s">
        <v>26</v>
      </c>
      <c r="I38" s="57" t="s">
        <v>33</v>
      </c>
      <c r="J38" s="57" t="s">
        <v>34</v>
      </c>
      <c r="K38" s="14" t="s">
        <v>202</v>
      </c>
      <c r="L38" s="57" t="s">
        <v>24</v>
      </c>
      <c r="M38" s="17">
        <f>4000.6+9512.8</f>
        <v>13513.4</v>
      </c>
    </row>
    <row r="39" spans="1:13" ht="44.25" customHeight="1" x14ac:dyDescent="0.25">
      <c r="A39" s="67"/>
      <c r="B39" s="78"/>
      <c r="C39" s="70"/>
      <c r="D39" s="70"/>
      <c r="E39" s="70"/>
      <c r="F39" s="73"/>
      <c r="G39" s="5" t="s">
        <v>19</v>
      </c>
      <c r="H39" s="57" t="s">
        <v>26</v>
      </c>
      <c r="I39" s="57" t="s">
        <v>33</v>
      </c>
      <c r="J39" s="57" t="s">
        <v>34</v>
      </c>
      <c r="K39" s="14" t="s">
        <v>202</v>
      </c>
      <c r="L39" s="57" t="s">
        <v>24</v>
      </c>
      <c r="M39" s="17">
        <v>1963.10457</v>
      </c>
    </row>
    <row r="40" spans="1:13" ht="33" customHeight="1" x14ac:dyDescent="0.25">
      <c r="A40" s="68"/>
      <c r="B40" s="79"/>
      <c r="C40" s="71"/>
      <c r="D40" s="71"/>
      <c r="E40" s="71"/>
      <c r="F40" s="74"/>
      <c r="G40" s="5" t="s">
        <v>20</v>
      </c>
      <c r="H40" s="57" t="s">
        <v>26</v>
      </c>
      <c r="I40" s="57" t="s">
        <v>33</v>
      </c>
      <c r="J40" s="57" t="s">
        <v>34</v>
      </c>
      <c r="K40" s="14" t="s">
        <v>202</v>
      </c>
      <c r="L40" s="57" t="s">
        <v>24</v>
      </c>
      <c r="M40" s="17">
        <v>22575.821380000001</v>
      </c>
    </row>
    <row r="41" spans="1:13" ht="33" customHeight="1" x14ac:dyDescent="0.25">
      <c r="A41" s="66" t="s">
        <v>89</v>
      </c>
      <c r="B41" s="77" t="s">
        <v>146</v>
      </c>
      <c r="C41" s="69" t="s">
        <v>81</v>
      </c>
      <c r="D41" s="69">
        <v>2018</v>
      </c>
      <c r="E41" s="69">
        <v>2019</v>
      </c>
      <c r="F41" s="72" t="s">
        <v>133</v>
      </c>
      <c r="G41" s="11" t="s">
        <v>39</v>
      </c>
      <c r="H41" s="12" t="s">
        <v>17</v>
      </c>
      <c r="I41" s="12" t="s">
        <v>17</v>
      </c>
      <c r="J41" s="12" t="s">
        <v>17</v>
      </c>
      <c r="K41" s="12" t="s">
        <v>17</v>
      </c>
      <c r="L41" s="12" t="s">
        <v>17</v>
      </c>
      <c r="M41" s="17">
        <f>M42+M43+M44</f>
        <v>40002.325960000002</v>
      </c>
    </row>
    <row r="42" spans="1:13" ht="30.75" customHeight="1" x14ac:dyDescent="0.25">
      <c r="A42" s="67"/>
      <c r="B42" s="78"/>
      <c r="C42" s="70"/>
      <c r="D42" s="70"/>
      <c r="E42" s="70"/>
      <c r="F42" s="73"/>
      <c r="G42" s="5" t="s">
        <v>21</v>
      </c>
      <c r="H42" s="57" t="s">
        <v>26</v>
      </c>
      <c r="I42" s="57" t="s">
        <v>33</v>
      </c>
      <c r="J42" s="57" t="s">
        <v>34</v>
      </c>
      <c r="K42" s="14" t="s">
        <v>203</v>
      </c>
      <c r="L42" s="57" t="s">
        <v>24</v>
      </c>
      <c r="M42" s="17">
        <f>4000.6+11462.8</f>
        <v>15463.4</v>
      </c>
    </row>
    <row r="43" spans="1:13" ht="40.5" customHeight="1" x14ac:dyDescent="0.25">
      <c r="A43" s="67"/>
      <c r="B43" s="78"/>
      <c r="C43" s="70"/>
      <c r="D43" s="70"/>
      <c r="E43" s="70"/>
      <c r="F43" s="73"/>
      <c r="G43" s="5" t="s">
        <v>19</v>
      </c>
      <c r="H43" s="57" t="s">
        <v>26</v>
      </c>
      <c r="I43" s="57" t="s">
        <v>33</v>
      </c>
      <c r="J43" s="57" t="s">
        <v>34</v>
      </c>
      <c r="K43" s="14" t="s">
        <v>203</v>
      </c>
      <c r="L43" s="57" t="s">
        <v>24</v>
      </c>
      <c r="M43" s="17">
        <v>1963.1045799999999</v>
      </c>
    </row>
    <row r="44" spans="1:13" ht="30.75" customHeight="1" x14ac:dyDescent="0.25">
      <c r="A44" s="68"/>
      <c r="B44" s="79"/>
      <c r="C44" s="71"/>
      <c r="D44" s="71"/>
      <c r="E44" s="71"/>
      <c r="F44" s="74"/>
      <c r="G44" s="5" t="s">
        <v>20</v>
      </c>
      <c r="H44" s="57" t="s">
        <v>26</v>
      </c>
      <c r="I44" s="57" t="s">
        <v>33</v>
      </c>
      <c r="J44" s="57" t="s">
        <v>34</v>
      </c>
      <c r="K44" s="14" t="s">
        <v>203</v>
      </c>
      <c r="L44" s="57" t="s">
        <v>24</v>
      </c>
      <c r="M44" s="17">
        <v>22575.821380000001</v>
      </c>
    </row>
    <row r="45" spans="1:13" ht="30.75" customHeight="1" x14ac:dyDescent="0.25">
      <c r="A45" s="66" t="s">
        <v>112</v>
      </c>
      <c r="B45" s="77" t="s">
        <v>147</v>
      </c>
      <c r="C45" s="69" t="s">
        <v>81</v>
      </c>
      <c r="D45" s="69">
        <v>2018</v>
      </c>
      <c r="E45" s="69">
        <v>2019</v>
      </c>
      <c r="F45" s="72" t="s">
        <v>133</v>
      </c>
      <c r="G45" s="11" t="s">
        <v>39</v>
      </c>
      <c r="H45" s="12" t="s">
        <v>17</v>
      </c>
      <c r="I45" s="12" t="s">
        <v>17</v>
      </c>
      <c r="J45" s="12" t="s">
        <v>17</v>
      </c>
      <c r="K45" s="12" t="s">
        <v>17</v>
      </c>
      <c r="L45" s="12" t="s">
        <v>17</v>
      </c>
      <c r="M45" s="7">
        <f>M46+M47+M48</f>
        <v>40002.325960000002</v>
      </c>
    </row>
    <row r="46" spans="1:13" ht="31.5" customHeight="1" x14ac:dyDescent="0.25">
      <c r="A46" s="67"/>
      <c r="B46" s="78"/>
      <c r="C46" s="70"/>
      <c r="D46" s="70"/>
      <c r="E46" s="70"/>
      <c r="F46" s="73"/>
      <c r="G46" s="5" t="s">
        <v>21</v>
      </c>
      <c r="H46" s="57" t="s">
        <v>26</v>
      </c>
      <c r="I46" s="57" t="s">
        <v>33</v>
      </c>
      <c r="J46" s="57" t="s">
        <v>34</v>
      </c>
      <c r="K46" s="14" t="s">
        <v>204</v>
      </c>
      <c r="L46" s="57" t="s">
        <v>24</v>
      </c>
      <c r="M46" s="17">
        <f>4000.6+11462.8</f>
        <v>15463.4</v>
      </c>
    </row>
    <row r="47" spans="1:13" ht="38.25" customHeight="1" x14ac:dyDescent="0.25">
      <c r="A47" s="67"/>
      <c r="B47" s="78"/>
      <c r="C47" s="70"/>
      <c r="D47" s="70"/>
      <c r="E47" s="70"/>
      <c r="F47" s="73"/>
      <c r="G47" s="5" t="s">
        <v>19</v>
      </c>
      <c r="H47" s="57" t="s">
        <v>26</v>
      </c>
      <c r="I47" s="57" t="s">
        <v>33</v>
      </c>
      <c r="J47" s="57" t="s">
        <v>34</v>
      </c>
      <c r="K47" s="14" t="s">
        <v>204</v>
      </c>
      <c r="L47" s="57" t="s">
        <v>24</v>
      </c>
      <c r="M47" s="17">
        <v>1963.1045799999999</v>
      </c>
    </row>
    <row r="48" spans="1:13" ht="30.75" customHeight="1" x14ac:dyDescent="0.25">
      <c r="A48" s="68"/>
      <c r="B48" s="79"/>
      <c r="C48" s="71"/>
      <c r="D48" s="71"/>
      <c r="E48" s="71"/>
      <c r="F48" s="74"/>
      <c r="G48" s="5" t="s">
        <v>20</v>
      </c>
      <c r="H48" s="57" t="s">
        <v>26</v>
      </c>
      <c r="I48" s="57" t="s">
        <v>33</v>
      </c>
      <c r="J48" s="57" t="s">
        <v>34</v>
      </c>
      <c r="K48" s="14" t="s">
        <v>204</v>
      </c>
      <c r="L48" s="57" t="s">
        <v>24</v>
      </c>
      <c r="M48" s="17">
        <v>22575.821380000001</v>
      </c>
    </row>
    <row r="49" spans="1:13" ht="1.5" hidden="1" customHeight="1" x14ac:dyDescent="0.25">
      <c r="A49" s="33" t="s">
        <v>143</v>
      </c>
      <c r="B49" s="37" t="s">
        <v>140</v>
      </c>
      <c r="C49" s="5" t="s">
        <v>81</v>
      </c>
      <c r="D49" s="5">
        <v>2016</v>
      </c>
      <c r="E49" s="5">
        <v>2017</v>
      </c>
      <c r="F49" s="15" t="s">
        <v>32</v>
      </c>
      <c r="G49" s="5" t="s">
        <v>21</v>
      </c>
      <c r="H49" s="57" t="s">
        <v>141</v>
      </c>
      <c r="I49" s="57" t="s">
        <v>28</v>
      </c>
      <c r="J49" s="57" t="s">
        <v>35</v>
      </c>
      <c r="K49" s="14" t="s">
        <v>142</v>
      </c>
      <c r="L49" s="57" t="s">
        <v>24</v>
      </c>
      <c r="M49" s="17">
        <v>0</v>
      </c>
    </row>
    <row r="50" spans="1:13" ht="31.5" hidden="1" customHeight="1" x14ac:dyDescent="0.25">
      <c r="A50" s="33" t="s">
        <v>153</v>
      </c>
      <c r="B50" s="37" t="s">
        <v>144</v>
      </c>
      <c r="C50" s="5" t="s">
        <v>81</v>
      </c>
      <c r="D50" s="5">
        <v>2018</v>
      </c>
      <c r="E50" s="5">
        <v>2018</v>
      </c>
      <c r="F50" s="15" t="s">
        <v>25</v>
      </c>
      <c r="G50" s="5" t="s">
        <v>21</v>
      </c>
      <c r="H50" s="57" t="s">
        <v>26</v>
      </c>
      <c r="I50" s="57" t="s">
        <v>28</v>
      </c>
      <c r="J50" s="57" t="s">
        <v>29</v>
      </c>
      <c r="K50" s="14" t="s">
        <v>148</v>
      </c>
      <c r="L50" s="57" t="s">
        <v>24</v>
      </c>
      <c r="M50" s="17">
        <v>0</v>
      </c>
    </row>
    <row r="51" spans="1:13" ht="31.5" hidden="1" customHeight="1" x14ac:dyDescent="0.25">
      <c r="A51" s="33" t="s">
        <v>154</v>
      </c>
      <c r="B51" s="37" t="s">
        <v>155</v>
      </c>
      <c r="C51" s="5" t="s">
        <v>81</v>
      </c>
      <c r="D51" s="5">
        <v>2015</v>
      </c>
      <c r="E51" s="5">
        <v>2018</v>
      </c>
      <c r="F51" s="15" t="s">
        <v>170</v>
      </c>
      <c r="G51" s="5" t="s">
        <v>21</v>
      </c>
      <c r="H51" s="57" t="s">
        <v>26</v>
      </c>
      <c r="I51" s="57" t="s">
        <v>22</v>
      </c>
      <c r="J51" s="57" t="s">
        <v>23</v>
      </c>
      <c r="K51" s="14" t="s">
        <v>156</v>
      </c>
      <c r="L51" s="57" t="s">
        <v>24</v>
      </c>
      <c r="M51" s="17">
        <v>0</v>
      </c>
    </row>
    <row r="52" spans="1:13" ht="51.75" hidden="1" customHeight="1" x14ac:dyDescent="0.25">
      <c r="A52" s="33" t="s">
        <v>157</v>
      </c>
      <c r="B52" s="37" t="s">
        <v>158</v>
      </c>
      <c r="C52" s="5" t="s">
        <v>81</v>
      </c>
      <c r="D52" s="5">
        <v>2018</v>
      </c>
      <c r="E52" s="5">
        <v>2020</v>
      </c>
      <c r="F52" s="15" t="s">
        <v>25</v>
      </c>
      <c r="G52" s="5" t="s">
        <v>21</v>
      </c>
      <c r="H52" s="57" t="s">
        <v>26</v>
      </c>
      <c r="I52" s="57" t="s">
        <v>22</v>
      </c>
      <c r="J52" s="57" t="s">
        <v>23</v>
      </c>
      <c r="K52" s="14" t="s">
        <v>159</v>
      </c>
      <c r="L52" s="57" t="s">
        <v>24</v>
      </c>
      <c r="M52" s="17">
        <v>0</v>
      </c>
    </row>
    <row r="53" spans="1:13" ht="51.75" customHeight="1" x14ac:dyDescent="0.25">
      <c r="A53" s="33" t="s">
        <v>113</v>
      </c>
      <c r="B53" s="37" t="s">
        <v>160</v>
      </c>
      <c r="C53" s="5" t="s">
        <v>81</v>
      </c>
      <c r="D53" s="5">
        <v>2018</v>
      </c>
      <c r="E53" s="5">
        <v>2019</v>
      </c>
      <c r="F53" s="15" t="s">
        <v>25</v>
      </c>
      <c r="G53" s="5" t="s">
        <v>21</v>
      </c>
      <c r="H53" s="57" t="s">
        <v>26</v>
      </c>
      <c r="I53" s="57" t="s">
        <v>28</v>
      </c>
      <c r="J53" s="57" t="s">
        <v>29</v>
      </c>
      <c r="K53" s="14" t="s">
        <v>161</v>
      </c>
      <c r="L53" s="57" t="s">
        <v>24</v>
      </c>
      <c r="M53" s="17">
        <v>5766.6</v>
      </c>
    </row>
    <row r="54" spans="1:13" ht="21" customHeight="1" x14ac:dyDescent="0.25">
      <c r="A54" s="66" t="s">
        <v>114</v>
      </c>
      <c r="B54" s="77" t="s">
        <v>162</v>
      </c>
      <c r="C54" s="69" t="s">
        <v>81</v>
      </c>
      <c r="D54" s="69">
        <v>2018</v>
      </c>
      <c r="E54" s="69">
        <v>2020</v>
      </c>
      <c r="F54" s="72" t="s">
        <v>169</v>
      </c>
      <c r="G54" s="11" t="s">
        <v>39</v>
      </c>
      <c r="H54" s="12" t="s">
        <v>17</v>
      </c>
      <c r="I54" s="12" t="s">
        <v>17</v>
      </c>
      <c r="J54" s="12" t="s">
        <v>17</v>
      </c>
      <c r="K54" s="12" t="s">
        <v>17</v>
      </c>
      <c r="L54" s="12" t="s">
        <v>17</v>
      </c>
      <c r="M54" s="7">
        <f>M55+M56+M57</f>
        <v>288155.15257000003</v>
      </c>
    </row>
    <row r="55" spans="1:13" ht="39" customHeight="1" x14ac:dyDescent="0.25">
      <c r="A55" s="67"/>
      <c r="B55" s="78"/>
      <c r="C55" s="70"/>
      <c r="D55" s="70"/>
      <c r="E55" s="70"/>
      <c r="F55" s="73"/>
      <c r="G55" s="5" t="s">
        <v>21</v>
      </c>
      <c r="H55" s="57" t="s">
        <v>26</v>
      </c>
      <c r="I55" s="57" t="s">
        <v>33</v>
      </c>
      <c r="J55" s="57" t="s">
        <v>35</v>
      </c>
      <c r="K55" s="14" t="s">
        <v>217</v>
      </c>
      <c r="L55" s="57" t="s">
        <v>24</v>
      </c>
      <c r="M55" s="17">
        <f>14109.408+5967</f>
        <v>20076.407999999999</v>
      </c>
    </row>
    <row r="56" spans="1:13" ht="49.5" customHeight="1" x14ac:dyDescent="0.25">
      <c r="A56" s="67"/>
      <c r="B56" s="78"/>
      <c r="C56" s="70"/>
      <c r="D56" s="70"/>
      <c r="E56" s="70"/>
      <c r="F56" s="73"/>
      <c r="G56" s="5" t="s">
        <v>19</v>
      </c>
      <c r="H56" s="57" t="s">
        <v>26</v>
      </c>
      <c r="I56" s="57" t="s">
        <v>33</v>
      </c>
      <c r="J56" s="57" t="s">
        <v>35</v>
      </c>
      <c r="K56" s="14" t="s">
        <v>217</v>
      </c>
      <c r="L56" s="57" t="s">
        <v>24</v>
      </c>
      <c r="M56" s="52">
        <v>8465.6445700000004</v>
      </c>
    </row>
    <row r="57" spans="1:13" ht="37.5" customHeight="1" x14ac:dyDescent="0.25">
      <c r="A57" s="68"/>
      <c r="B57" s="79"/>
      <c r="C57" s="71"/>
      <c r="D57" s="71"/>
      <c r="E57" s="71"/>
      <c r="F57" s="74"/>
      <c r="G57" s="5" t="s">
        <v>20</v>
      </c>
      <c r="H57" s="57" t="s">
        <v>26</v>
      </c>
      <c r="I57" s="57" t="s">
        <v>33</v>
      </c>
      <c r="J57" s="57" t="s">
        <v>35</v>
      </c>
      <c r="K57" s="14" t="s">
        <v>217</v>
      </c>
      <c r="L57" s="57" t="s">
        <v>24</v>
      </c>
      <c r="M57" s="17">
        <f>259613.1</f>
        <v>259613.1</v>
      </c>
    </row>
    <row r="58" spans="1:13" ht="62.25" hidden="1" customHeight="1" x14ac:dyDescent="0.25">
      <c r="A58" s="33" t="s">
        <v>163</v>
      </c>
      <c r="B58" s="37" t="s">
        <v>164</v>
      </c>
      <c r="C58" s="5" t="s">
        <v>81</v>
      </c>
      <c r="D58" s="5">
        <v>2018</v>
      </c>
      <c r="E58" s="5">
        <v>2018</v>
      </c>
      <c r="F58" s="15" t="s">
        <v>171</v>
      </c>
      <c r="G58" s="5" t="s">
        <v>21</v>
      </c>
      <c r="H58" s="57" t="s">
        <v>26</v>
      </c>
      <c r="I58" s="57" t="s">
        <v>22</v>
      </c>
      <c r="J58" s="57" t="s">
        <v>23</v>
      </c>
      <c r="K58" s="14" t="s">
        <v>165</v>
      </c>
      <c r="L58" s="57" t="s">
        <v>24</v>
      </c>
      <c r="M58" s="17">
        <v>0</v>
      </c>
    </row>
    <row r="59" spans="1:13" ht="33.75" hidden="1" customHeight="1" x14ac:dyDescent="0.25">
      <c r="A59" s="33" t="s">
        <v>172</v>
      </c>
      <c r="B59" s="37" t="s">
        <v>173</v>
      </c>
      <c r="C59" s="5" t="s">
        <v>81</v>
      </c>
      <c r="D59" s="5">
        <v>2018</v>
      </c>
      <c r="E59" s="5">
        <v>2020</v>
      </c>
      <c r="F59" s="15" t="s">
        <v>25</v>
      </c>
      <c r="G59" s="5" t="s">
        <v>21</v>
      </c>
      <c r="H59" s="57" t="s">
        <v>26</v>
      </c>
      <c r="I59" s="57" t="s">
        <v>22</v>
      </c>
      <c r="J59" s="57" t="s">
        <v>23</v>
      </c>
      <c r="K59" s="40" t="s">
        <v>174</v>
      </c>
      <c r="L59" s="57" t="s">
        <v>24</v>
      </c>
      <c r="M59" s="17">
        <v>0</v>
      </c>
    </row>
    <row r="60" spans="1:13" ht="18" customHeight="1" x14ac:dyDescent="0.25">
      <c r="A60" s="67" t="s">
        <v>121</v>
      </c>
      <c r="B60" s="77" t="s">
        <v>178</v>
      </c>
      <c r="C60" s="69" t="s">
        <v>81</v>
      </c>
      <c r="D60" s="69">
        <v>2018</v>
      </c>
      <c r="E60" s="69">
        <v>2019</v>
      </c>
      <c r="F60" s="72" t="s">
        <v>182</v>
      </c>
      <c r="G60" s="11" t="s">
        <v>39</v>
      </c>
      <c r="H60" s="12" t="s">
        <v>17</v>
      </c>
      <c r="I60" s="12" t="s">
        <v>17</v>
      </c>
      <c r="J60" s="12" t="s">
        <v>17</v>
      </c>
      <c r="K60" s="13" t="s">
        <v>17</v>
      </c>
      <c r="L60" s="12" t="s">
        <v>17</v>
      </c>
      <c r="M60" s="16">
        <f>M62+M63+M64+M61</f>
        <v>63139.624980000008</v>
      </c>
    </row>
    <row r="61" spans="1:13" ht="49.5" customHeight="1" x14ac:dyDescent="0.25">
      <c r="A61" s="67"/>
      <c r="B61" s="78"/>
      <c r="C61" s="70"/>
      <c r="D61" s="70"/>
      <c r="E61" s="70"/>
      <c r="F61" s="73"/>
      <c r="G61" s="5" t="s">
        <v>19</v>
      </c>
      <c r="H61" s="57" t="s">
        <v>26</v>
      </c>
      <c r="I61" s="57" t="s">
        <v>33</v>
      </c>
      <c r="J61" s="57" t="s">
        <v>34</v>
      </c>
      <c r="K61" s="13" t="s">
        <v>207</v>
      </c>
      <c r="L61" s="12" t="s">
        <v>24</v>
      </c>
      <c r="M61" s="16">
        <f>20289.8</f>
        <v>20289.8</v>
      </c>
    </row>
    <row r="62" spans="1:13" ht="42" customHeight="1" x14ac:dyDescent="0.25">
      <c r="A62" s="67"/>
      <c r="B62" s="78"/>
      <c r="C62" s="70"/>
      <c r="D62" s="70"/>
      <c r="E62" s="70"/>
      <c r="F62" s="73"/>
      <c r="G62" s="5" t="s">
        <v>19</v>
      </c>
      <c r="H62" s="57" t="s">
        <v>26</v>
      </c>
      <c r="I62" s="57" t="s">
        <v>33</v>
      </c>
      <c r="J62" s="57" t="s">
        <v>34</v>
      </c>
      <c r="K62" s="40" t="s">
        <v>205</v>
      </c>
      <c r="L62" s="57" t="s">
        <v>24</v>
      </c>
      <c r="M62" s="17">
        <f>3142.09455</f>
        <v>3142.0945499999998</v>
      </c>
    </row>
    <row r="63" spans="1:13" ht="33.75" customHeight="1" x14ac:dyDescent="0.25">
      <c r="A63" s="67"/>
      <c r="B63" s="78"/>
      <c r="C63" s="70"/>
      <c r="D63" s="70"/>
      <c r="E63" s="70"/>
      <c r="F63" s="73"/>
      <c r="G63" s="5" t="s">
        <v>20</v>
      </c>
      <c r="H63" s="57" t="s">
        <v>26</v>
      </c>
      <c r="I63" s="57" t="s">
        <v>33</v>
      </c>
      <c r="J63" s="57" t="s">
        <v>34</v>
      </c>
      <c r="K63" s="40" t="s">
        <v>205</v>
      </c>
      <c r="L63" s="57" t="s">
        <v>24</v>
      </c>
      <c r="M63" s="17">
        <f>36134.43043</f>
        <v>36134.43043</v>
      </c>
    </row>
    <row r="64" spans="1:13" s="6" customFormat="1" ht="33.75" customHeight="1" x14ac:dyDescent="0.25">
      <c r="A64" s="68"/>
      <c r="B64" s="79"/>
      <c r="C64" s="71"/>
      <c r="D64" s="71"/>
      <c r="E64" s="71"/>
      <c r="F64" s="74"/>
      <c r="G64" s="5" t="s">
        <v>21</v>
      </c>
      <c r="H64" s="57" t="s">
        <v>26</v>
      </c>
      <c r="I64" s="57" t="s">
        <v>33</v>
      </c>
      <c r="J64" s="57" t="s">
        <v>34</v>
      </c>
      <c r="K64" s="40" t="s">
        <v>205</v>
      </c>
      <c r="L64" s="57" t="s">
        <v>24</v>
      </c>
      <c r="M64" s="17">
        <v>3573.3</v>
      </c>
    </row>
    <row r="65" spans="1:14" s="6" customFormat="1" ht="33.75" hidden="1" customHeight="1" x14ac:dyDescent="0.25">
      <c r="A65" s="33" t="s">
        <v>127</v>
      </c>
      <c r="B65" s="55" t="s">
        <v>179</v>
      </c>
      <c r="C65" s="5" t="s">
        <v>81</v>
      </c>
      <c r="D65" s="5">
        <v>2018</v>
      </c>
      <c r="E65" s="5">
        <v>2019</v>
      </c>
      <c r="F65" s="15" t="s">
        <v>181</v>
      </c>
      <c r="G65" s="5" t="s">
        <v>21</v>
      </c>
      <c r="H65" s="57" t="s">
        <v>26</v>
      </c>
      <c r="I65" s="57" t="s">
        <v>33</v>
      </c>
      <c r="J65" s="57" t="s">
        <v>34</v>
      </c>
      <c r="K65" s="40" t="s">
        <v>180</v>
      </c>
      <c r="L65" s="57" t="s">
        <v>24</v>
      </c>
      <c r="M65" s="17">
        <f>3569.1-3569.1</f>
        <v>0</v>
      </c>
    </row>
    <row r="66" spans="1:14" s="6" customFormat="1" ht="17.25" customHeight="1" x14ac:dyDescent="0.25">
      <c r="A66" s="63" t="s">
        <v>128</v>
      </c>
      <c r="B66" s="77" t="s">
        <v>177</v>
      </c>
      <c r="C66" s="69" t="s">
        <v>81</v>
      </c>
      <c r="D66" s="69">
        <v>2018</v>
      </c>
      <c r="E66" s="69">
        <v>2019</v>
      </c>
      <c r="F66" s="72" t="s">
        <v>133</v>
      </c>
      <c r="G66" s="11" t="s">
        <v>39</v>
      </c>
      <c r="H66" s="12" t="s">
        <v>17</v>
      </c>
      <c r="I66" s="12" t="s">
        <v>17</v>
      </c>
      <c r="J66" s="12" t="s">
        <v>17</v>
      </c>
      <c r="K66" s="13" t="s">
        <v>17</v>
      </c>
      <c r="L66" s="12" t="s">
        <v>17</v>
      </c>
      <c r="M66" s="17">
        <f>M67+M68+M69</f>
        <v>40524.192999999999</v>
      </c>
    </row>
    <row r="67" spans="1:14" s="6" customFormat="1" ht="37.5" customHeight="1" x14ac:dyDescent="0.25">
      <c r="A67" s="64"/>
      <c r="B67" s="78"/>
      <c r="C67" s="70"/>
      <c r="D67" s="70"/>
      <c r="E67" s="70"/>
      <c r="F67" s="73"/>
      <c r="G67" s="5" t="s">
        <v>21</v>
      </c>
      <c r="H67" s="57" t="s">
        <v>26</v>
      </c>
      <c r="I67" s="57" t="s">
        <v>33</v>
      </c>
      <c r="J67" s="57" t="s">
        <v>34</v>
      </c>
      <c r="K67" s="40" t="s">
        <v>206</v>
      </c>
      <c r="L67" s="57" t="s">
        <v>24</v>
      </c>
      <c r="M67" s="17">
        <f>4000.6+5345.8-824.007</f>
        <v>8522.393</v>
      </c>
    </row>
    <row r="68" spans="1:14" s="6" customFormat="1" ht="42" customHeight="1" x14ac:dyDescent="0.25">
      <c r="A68" s="64"/>
      <c r="B68" s="78"/>
      <c r="C68" s="70"/>
      <c r="D68" s="70"/>
      <c r="E68" s="70"/>
      <c r="F68" s="73"/>
      <c r="G68" s="5" t="s">
        <v>19</v>
      </c>
      <c r="H68" s="57" t="s">
        <v>26</v>
      </c>
      <c r="I68" s="57" t="s">
        <v>33</v>
      </c>
      <c r="J68" s="57" t="s">
        <v>34</v>
      </c>
      <c r="K68" s="40" t="s">
        <v>206</v>
      </c>
      <c r="L68" s="57" t="s">
        <v>24</v>
      </c>
      <c r="M68" s="17">
        <v>32001.8</v>
      </c>
    </row>
    <row r="69" spans="1:14" s="6" customFormat="1" ht="0.75" customHeight="1" x14ac:dyDescent="0.25">
      <c r="A69" s="65"/>
      <c r="B69" s="79"/>
      <c r="C69" s="71"/>
      <c r="D69" s="71"/>
      <c r="E69" s="71"/>
      <c r="F69" s="74"/>
      <c r="G69" s="5" t="s">
        <v>20</v>
      </c>
      <c r="H69" s="57" t="s">
        <v>26</v>
      </c>
      <c r="I69" s="57" t="s">
        <v>33</v>
      </c>
      <c r="J69" s="57" t="s">
        <v>34</v>
      </c>
      <c r="K69" s="40" t="s">
        <v>206</v>
      </c>
      <c r="L69" s="57" t="s">
        <v>24</v>
      </c>
      <c r="M69" s="17">
        <v>0</v>
      </c>
    </row>
    <row r="70" spans="1:14" s="6" customFormat="1" ht="33.75" hidden="1" customHeight="1" x14ac:dyDescent="0.25">
      <c r="A70" s="34" t="s">
        <v>190</v>
      </c>
      <c r="B70" s="55" t="s">
        <v>188</v>
      </c>
      <c r="C70" s="5" t="s">
        <v>81</v>
      </c>
      <c r="D70" s="5">
        <v>2018</v>
      </c>
      <c r="E70" s="5">
        <v>2019</v>
      </c>
      <c r="F70" s="15" t="s">
        <v>25</v>
      </c>
      <c r="G70" s="5" t="s">
        <v>21</v>
      </c>
      <c r="H70" s="57" t="s">
        <v>26</v>
      </c>
      <c r="I70" s="57" t="s">
        <v>22</v>
      </c>
      <c r="J70" s="57" t="s">
        <v>23</v>
      </c>
      <c r="K70" s="40" t="s">
        <v>189</v>
      </c>
      <c r="L70" s="57" t="s">
        <v>24</v>
      </c>
      <c r="M70" s="17">
        <v>0</v>
      </c>
    </row>
    <row r="71" spans="1:14" s="6" customFormat="1" ht="0.75" hidden="1" customHeight="1" x14ac:dyDescent="0.25">
      <c r="A71" s="34" t="s">
        <v>191</v>
      </c>
      <c r="B71" s="55" t="s">
        <v>192</v>
      </c>
      <c r="C71" s="5" t="s">
        <v>81</v>
      </c>
      <c r="D71" s="5">
        <v>2018</v>
      </c>
      <c r="E71" s="5">
        <v>2018</v>
      </c>
      <c r="F71" s="15" t="s">
        <v>25</v>
      </c>
      <c r="G71" s="5" t="s">
        <v>21</v>
      </c>
      <c r="H71" s="57" t="s">
        <v>26</v>
      </c>
      <c r="I71" s="57" t="s">
        <v>28</v>
      </c>
      <c r="J71" s="57" t="s">
        <v>34</v>
      </c>
      <c r="K71" s="40" t="s">
        <v>193</v>
      </c>
      <c r="L71" s="57" t="s">
        <v>24</v>
      </c>
      <c r="M71" s="17">
        <v>0</v>
      </c>
    </row>
    <row r="72" spans="1:14" s="6" customFormat="1" ht="33.75" customHeight="1" x14ac:dyDescent="0.25">
      <c r="A72" s="34" t="s">
        <v>129</v>
      </c>
      <c r="B72" s="37" t="s">
        <v>196</v>
      </c>
      <c r="C72" s="5" t="s">
        <v>81</v>
      </c>
      <c r="D72" s="5">
        <v>2019</v>
      </c>
      <c r="E72" s="5">
        <v>2019</v>
      </c>
      <c r="F72" s="15" t="s">
        <v>25</v>
      </c>
      <c r="G72" s="5" t="s">
        <v>21</v>
      </c>
      <c r="H72" s="57" t="s">
        <v>26</v>
      </c>
      <c r="I72" s="57" t="s">
        <v>22</v>
      </c>
      <c r="J72" s="57" t="s">
        <v>23</v>
      </c>
      <c r="K72" s="40" t="s">
        <v>197</v>
      </c>
      <c r="L72" s="57" t="s">
        <v>24</v>
      </c>
      <c r="M72" s="17">
        <v>4511.2049999999999</v>
      </c>
    </row>
    <row r="73" spans="1:14" s="50" customFormat="1" ht="33.75" customHeight="1" x14ac:dyDescent="0.25">
      <c r="A73" s="34" t="s">
        <v>130</v>
      </c>
      <c r="B73" s="37" t="s">
        <v>211</v>
      </c>
      <c r="C73" s="5" t="s">
        <v>81</v>
      </c>
      <c r="D73" s="5">
        <v>2018</v>
      </c>
      <c r="E73" s="5">
        <v>2018</v>
      </c>
      <c r="F73" s="15" t="s">
        <v>25</v>
      </c>
      <c r="G73" s="5" t="s">
        <v>21</v>
      </c>
      <c r="H73" s="133" t="s">
        <v>26</v>
      </c>
      <c r="I73" s="133" t="s">
        <v>28</v>
      </c>
      <c r="J73" s="133" t="s">
        <v>29</v>
      </c>
      <c r="K73" s="134" t="s">
        <v>148</v>
      </c>
      <c r="L73" s="133" t="s">
        <v>24</v>
      </c>
      <c r="M73" s="17">
        <v>927</v>
      </c>
      <c r="N73" s="51"/>
    </row>
    <row r="74" spans="1:14" s="50" customFormat="1" ht="85.5" customHeight="1" x14ac:dyDescent="0.25">
      <c r="A74" s="34" t="s">
        <v>213</v>
      </c>
      <c r="B74" s="37" t="s">
        <v>212</v>
      </c>
      <c r="C74" s="5" t="s">
        <v>81</v>
      </c>
      <c r="D74" s="5">
        <v>2019</v>
      </c>
      <c r="E74" s="5">
        <v>2019</v>
      </c>
      <c r="F74" s="15" t="s">
        <v>25</v>
      </c>
      <c r="G74" s="5" t="s">
        <v>21</v>
      </c>
      <c r="H74" s="133" t="s">
        <v>26</v>
      </c>
      <c r="I74" s="133" t="s">
        <v>22</v>
      </c>
      <c r="J74" s="133" t="s">
        <v>23</v>
      </c>
      <c r="K74" s="134" t="s">
        <v>134</v>
      </c>
      <c r="L74" s="133" t="s">
        <v>24</v>
      </c>
      <c r="M74" s="17">
        <f>1409.127</f>
        <v>1409.127</v>
      </c>
      <c r="N74" s="51"/>
    </row>
    <row r="75" spans="1:14" s="50" customFormat="1" ht="85.5" customHeight="1" x14ac:dyDescent="0.25">
      <c r="A75" s="34" t="s">
        <v>214</v>
      </c>
      <c r="B75" s="37" t="s">
        <v>76</v>
      </c>
      <c r="C75" s="5" t="s">
        <v>215</v>
      </c>
      <c r="D75" s="5">
        <v>2019</v>
      </c>
      <c r="E75" s="5">
        <v>2019</v>
      </c>
      <c r="F75" s="15" t="s">
        <v>216</v>
      </c>
      <c r="G75" s="5" t="s">
        <v>21</v>
      </c>
      <c r="H75" s="133" t="s">
        <v>26</v>
      </c>
      <c r="I75" s="133" t="s">
        <v>22</v>
      </c>
      <c r="J75" s="133" t="s">
        <v>23</v>
      </c>
      <c r="K75" s="134" t="s">
        <v>77</v>
      </c>
      <c r="L75" s="133" t="s">
        <v>30</v>
      </c>
      <c r="M75" s="17">
        <v>2177.8539999999998</v>
      </c>
      <c r="N75" s="51"/>
    </row>
    <row r="76" spans="1:14" ht="15" customHeight="1" x14ac:dyDescent="0.25">
      <c r="A76" s="75">
        <v>2</v>
      </c>
      <c r="B76" s="75" t="s">
        <v>43</v>
      </c>
      <c r="C76" s="76" t="s">
        <v>81</v>
      </c>
      <c r="D76" s="75">
        <v>2015</v>
      </c>
      <c r="E76" s="75">
        <v>2021</v>
      </c>
      <c r="F76" s="88"/>
      <c r="G76" s="62" t="s">
        <v>16</v>
      </c>
      <c r="H76" s="32" t="s">
        <v>17</v>
      </c>
      <c r="I76" s="41" t="s">
        <v>17</v>
      </c>
      <c r="J76" s="41" t="s">
        <v>17</v>
      </c>
      <c r="K76" s="42" t="s">
        <v>17</v>
      </c>
      <c r="L76" s="41" t="s">
        <v>17</v>
      </c>
      <c r="M76" s="20">
        <f>M77+M78+M79</f>
        <v>511979.66999999993</v>
      </c>
    </row>
    <row r="77" spans="1:14" ht="28.5" x14ac:dyDescent="0.25">
      <c r="A77" s="75"/>
      <c r="B77" s="75"/>
      <c r="C77" s="76"/>
      <c r="D77" s="75"/>
      <c r="E77" s="75"/>
      <c r="F77" s="88"/>
      <c r="G77" s="62" t="s">
        <v>18</v>
      </c>
      <c r="H77" s="32" t="s">
        <v>17</v>
      </c>
      <c r="I77" s="41" t="s">
        <v>17</v>
      </c>
      <c r="J77" s="41" t="s">
        <v>17</v>
      </c>
      <c r="K77" s="42" t="s">
        <v>17</v>
      </c>
      <c r="L77" s="41" t="s">
        <v>17</v>
      </c>
      <c r="M77" s="20">
        <f>M80+M81+M82+M83+M84+M86+M87+M88+M89+M91+M94+M96</f>
        <v>53757.87</v>
      </c>
    </row>
    <row r="78" spans="1:14" ht="42.75" x14ac:dyDescent="0.25">
      <c r="A78" s="75"/>
      <c r="B78" s="75"/>
      <c r="C78" s="76"/>
      <c r="D78" s="75"/>
      <c r="E78" s="75"/>
      <c r="F78" s="88"/>
      <c r="G78" s="62" t="s">
        <v>19</v>
      </c>
      <c r="H78" s="32" t="s">
        <v>17</v>
      </c>
      <c r="I78" s="41" t="s">
        <v>17</v>
      </c>
      <c r="J78" s="41" t="s">
        <v>17</v>
      </c>
      <c r="K78" s="42" t="s">
        <v>17</v>
      </c>
      <c r="L78" s="41" t="s">
        <v>17</v>
      </c>
      <c r="M78" s="20">
        <f>M97+M92</f>
        <v>99836.099999999991</v>
      </c>
    </row>
    <row r="79" spans="1:14" ht="28.5" x14ac:dyDescent="0.25">
      <c r="A79" s="75"/>
      <c r="B79" s="75"/>
      <c r="C79" s="76"/>
      <c r="D79" s="75"/>
      <c r="E79" s="75"/>
      <c r="F79" s="88"/>
      <c r="G79" s="62" t="s">
        <v>20</v>
      </c>
      <c r="H79" s="32" t="s">
        <v>17</v>
      </c>
      <c r="I79" s="41" t="s">
        <v>17</v>
      </c>
      <c r="J79" s="41" t="s">
        <v>17</v>
      </c>
      <c r="K79" s="42" t="s">
        <v>17</v>
      </c>
      <c r="L79" s="41" t="s">
        <v>17</v>
      </c>
      <c r="M79" s="20">
        <f>M98+M93</f>
        <v>358385.69999999995</v>
      </c>
    </row>
    <row r="80" spans="1:14" ht="30" hidden="1" x14ac:dyDescent="0.25">
      <c r="A80" s="33" t="s">
        <v>44</v>
      </c>
      <c r="B80" s="38" t="s">
        <v>78</v>
      </c>
      <c r="C80" s="5" t="s">
        <v>81</v>
      </c>
      <c r="D80" s="5">
        <v>2017</v>
      </c>
      <c r="E80" s="5">
        <v>2018</v>
      </c>
      <c r="F80" s="15" t="s">
        <v>25</v>
      </c>
      <c r="G80" s="5" t="s">
        <v>21</v>
      </c>
      <c r="H80" s="33" t="s">
        <v>26</v>
      </c>
      <c r="I80" s="33" t="s">
        <v>22</v>
      </c>
      <c r="J80" s="33" t="s">
        <v>23</v>
      </c>
      <c r="K80" s="43" t="s">
        <v>79</v>
      </c>
      <c r="L80" s="33" t="s">
        <v>24</v>
      </c>
      <c r="M80" s="18">
        <v>0</v>
      </c>
    </row>
    <row r="81" spans="1:13" ht="44.25" hidden="1" customHeight="1" x14ac:dyDescent="0.25">
      <c r="A81" s="33" t="s">
        <v>111</v>
      </c>
      <c r="B81" s="5" t="s">
        <v>90</v>
      </c>
      <c r="C81" s="5" t="s">
        <v>81</v>
      </c>
      <c r="D81" s="5">
        <v>2018</v>
      </c>
      <c r="E81" s="5">
        <v>2019</v>
      </c>
      <c r="F81" s="15" t="s">
        <v>25</v>
      </c>
      <c r="G81" s="5" t="s">
        <v>21</v>
      </c>
      <c r="H81" s="57" t="s">
        <v>26</v>
      </c>
      <c r="I81" s="57" t="s">
        <v>22</v>
      </c>
      <c r="J81" s="57" t="s">
        <v>23</v>
      </c>
      <c r="K81" s="14" t="s">
        <v>91</v>
      </c>
      <c r="L81" s="57" t="s">
        <v>24</v>
      </c>
      <c r="M81" s="17">
        <v>0</v>
      </c>
    </row>
    <row r="82" spans="1:13" ht="44.25" hidden="1" customHeight="1" x14ac:dyDescent="0.25">
      <c r="A82" s="33" t="s">
        <v>45</v>
      </c>
      <c r="B82" s="5" t="s">
        <v>92</v>
      </c>
      <c r="C82" s="5" t="s">
        <v>81</v>
      </c>
      <c r="D82" s="5">
        <v>2018</v>
      </c>
      <c r="E82" s="5">
        <v>2019</v>
      </c>
      <c r="F82" s="15" t="s">
        <v>25</v>
      </c>
      <c r="G82" s="5" t="s">
        <v>21</v>
      </c>
      <c r="H82" s="57" t="s">
        <v>26</v>
      </c>
      <c r="I82" s="57" t="s">
        <v>22</v>
      </c>
      <c r="J82" s="57" t="s">
        <v>23</v>
      </c>
      <c r="K82" s="14" t="s">
        <v>93</v>
      </c>
      <c r="L82" s="57" t="s">
        <v>24</v>
      </c>
      <c r="M82" s="17">
        <v>0</v>
      </c>
    </row>
    <row r="83" spans="1:13" ht="63.75" hidden="1" customHeight="1" x14ac:dyDescent="0.25">
      <c r="A83" s="33" t="s">
        <v>46</v>
      </c>
      <c r="B83" s="5" t="s">
        <v>94</v>
      </c>
      <c r="C83" s="5" t="s">
        <v>81</v>
      </c>
      <c r="D83" s="5">
        <v>2018</v>
      </c>
      <c r="E83" s="5">
        <v>2019</v>
      </c>
      <c r="F83" s="15" t="s">
        <v>25</v>
      </c>
      <c r="G83" s="5" t="s">
        <v>21</v>
      </c>
      <c r="H83" s="57" t="s">
        <v>26</v>
      </c>
      <c r="I83" s="57" t="s">
        <v>22</v>
      </c>
      <c r="J83" s="57" t="s">
        <v>23</v>
      </c>
      <c r="K83" s="14" t="s">
        <v>95</v>
      </c>
      <c r="L83" s="57" t="s">
        <v>24</v>
      </c>
      <c r="M83" s="17">
        <v>0</v>
      </c>
    </row>
    <row r="84" spans="1:13" ht="78" hidden="1" customHeight="1" x14ac:dyDescent="0.25">
      <c r="A84" s="33" t="s">
        <v>72</v>
      </c>
      <c r="B84" s="5" t="s">
        <v>96</v>
      </c>
      <c r="C84" s="5" t="s">
        <v>81</v>
      </c>
      <c r="D84" s="5">
        <v>2018</v>
      </c>
      <c r="E84" s="5">
        <v>2019</v>
      </c>
      <c r="F84" s="15" t="s">
        <v>25</v>
      </c>
      <c r="G84" s="5" t="s">
        <v>21</v>
      </c>
      <c r="H84" s="57" t="s">
        <v>26</v>
      </c>
      <c r="I84" s="57" t="s">
        <v>22</v>
      </c>
      <c r="J84" s="57" t="s">
        <v>23</v>
      </c>
      <c r="K84" s="14" t="s">
        <v>110</v>
      </c>
      <c r="L84" s="57" t="s">
        <v>24</v>
      </c>
      <c r="M84" s="17">
        <v>0</v>
      </c>
    </row>
    <row r="85" spans="1:13" s="4" customFormat="1" ht="45" hidden="1" x14ac:dyDescent="0.25">
      <c r="A85" s="33" t="s">
        <v>75</v>
      </c>
      <c r="B85" s="5" t="s">
        <v>120</v>
      </c>
      <c r="C85" s="5" t="s">
        <v>81</v>
      </c>
      <c r="D85" s="5">
        <v>2018</v>
      </c>
      <c r="E85" s="5">
        <v>2018</v>
      </c>
      <c r="F85" s="15" t="s">
        <v>66</v>
      </c>
      <c r="G85" s="5" t="s">
        <v>21</v>
      </c>
      <c r="H85" s="57" t="s">
        <v>26</v>
      </c>
      <c r="I85" s="57" t="s">
        <v>28</v>
      </c>
      <c r="J85" s="57" t="s">
        <v>35</v>
      </c>
      <c r="K85" s="14" t="s">
        <v>118</v>
      </c>
      <c r="L85" s="57" t="s">
        <v>24</v>
      </c>
      <c r="M85" s="18"/>
    </row>
    <row r="86" spans="1:13" ht="1.5" customHeight="1" x14ac:dyDescent="0.25">
      <c r="A86" s="33" t="s">
        <v>44</v>
      </c>
      <c r="B86" s="38" t="s">
        <v>62</v>
      </c>
      <c r="C86" s="5" t="s">
        <v>81</v>
      </c>
      <c r="D86" s="5">
        <v>2015</v>
      </c>
      <c r="E86" s="5">
        <v>2018</v>
      </c>
      <c r="F86" s="15" t="s">
        <v>63</v>
      </c>
      <c r="G86" s="5" t="s">
        <v>21</v>
      </c>
      <c r="H86" s="33" t="s">
        <v>26</v>
      </c>
      <c r="I86" s="33" t="s">
        <v>28</v>
      </c>
      <c r="J86" s="33" t="s">
        <v>35</v>
      </c>
      <c r="K86" s="43" t="s">
        <v>69</v>
      </c>
      <c r="L86" s="33" t="s">
        <v>24</v>
      </c>
      <c r="M86" s="18">
        <f>45223.5-45223.5</f>
        <v>0</v>
      </c>
    </row>
    <row r="87" spans="1:13" ht="51" hidden="1" customHeight="1" x14ac:dyDescent="0.25">
      <c r="A87" s="33" t="s">
        <v>82</v>
      </c>
      <c r="B87" s="38" t="s">
        <v>97</v>
      </c>
      <c r="C87" s="5" t="s">
        <v>81</v>
      </c>
      <c r="D87" s="5">
        <v>2018</v>
      </c>
      <c r="E87" s="5">
        <v>2019</v>
      </c>
      <c r="F87" s="15" t="s">
        <v>25</v>
      </c>
      <c r="G87" s="5" t="s">
        <v>21</v>
      </c>
      <c r="H87" s="33" t="s">
        <v>26</v>
      </c>
      <c r="I87" s="33" t="s">
        <v>28</v>
      </c>
      <c r="J87" s="33" t="s">
        <v>35</v>
      </c>
      <c r="K87" s="43" t="s">
        <v>98</v>
      </c>
      <c r="L87" s="33" t="s">
        <v>24</v>
      </c>
      <c r="M87" s="18">
        <v>0</v>
      </c>
    </row>
    <row r="88" spans="1:13" ht="90" hidden="1" x14ac:dyDescent="0.25">
      <c r="A88" s="33" t="s">
        <v>103</v>
      </c>
      <c r="B88" s="38" t="s">
        <v>99</v>
      </c>
      <c r="C88" s="5" t="s">
        <v>81</v>
      </c>
      <c r="D88" s="5">
        <v>2018</v>
      </c>
      <c r="E88" s="5">
        <v>2019</v>
      </c>
      <c r="F88" s="15" t="s">
        <v>25</v>
      </c>
      <c r="G88" s="5" t="s">
        <v>21</v>
      </c>
      <c r="H88" s="33" t="s">
        <v>26</v>
      </c>
      <c r="I88" s="33" t="s">
        <v>28</v>
      </c>
      <c r="J88" s="33" t="s">
        <v>35</v>
      </c>
      <c r="K88" s="43" t="s">
        <v>100</v>
      </c>
      <c r="L88" s="33" t="s">
        <v>24</v>
      </c>
      <c r="M88" s="23">
        <v>0</v>
      </c>
    </row>
    <row r="89" spans="1:13" ht="75" hidden="1" x14ac:dyDescent="0.25">
      <c r="A89" s="33" t="s">
        <v>104</v>
      </c>
      <c r="B89" s="38" t="s">
        <v>101</v>
      </c>
      <c r="C89" s="5" t="s">
        <v>81</v>
      </c>
      <c r="D89" s="5">
        <v>2018</v>
      </c>
      <c r="E89" s="5">
        <v>2019</v>
      </c>
      <c r="F89" s="15" t="s">
        <v>25</v>
      </c>
      <c r="G89" s="5" t="s">
        <v>21</v>
      </c>
      <c r="H89" s="33" t="s">
        <v>26</v>
      </c>
      <c r="I89" s="33" t="s">
        <v>28</v>
      </c>
      <c r="J89" s="33" t="s">
        <v>35</v>
      </c>
      <c r="K89" s="43" t="s">
        <v>102</v>
      </c>
      <c r="L89" s="33" t="s">
        <v>24</v>
      </c>
      <c r="M89" s="18">
        <v>0</v>
      </c>
    </row>
    <row r="90" spans="1:13" x14ac:dyDescent="0.25">
      <c r="A90" s="66" t="s">
        <v>44</v>
      </c>
      <c r="B90" s="77" t="s">
        <v>80</v>
      </c>
      <c r="C90" s="69" t="s">
        <v>81</v>
      </c>
      <c r="D90" s="69">
        <v>2018</v>
      </c>
      <c r="E90" s="69">
        <v>2020</v>
      </c>
      <c r="F90" s="72" t="s">
        <v>137</v>
      </c>
      <c r="G90" s="62" t="s">
        <v>16</v>
      </c>
      <c r="H90" s="32" t="s">
        <v>17</v>
      </c>
      <c r="I90" s="41" t="s">
        <v>17</v>
      </c>
      <c r="J90" s="41" t="s">
        <v>17</v>
      </c>
      <c r="K90" s="42" t="s">
        <v>17</v>
      </c>
      <c r="L90" s="41" t="s">
        <v>17</v>
      </c>
      <c r="M90" s="18">
        <f>M91+M92+M93</f>
        <v>485595.87</v>
      </c>
    </row>
    <row r="91" spans="1:13" ht="30" x14ac:dyDescent="0.25">
      <c r="A91" s="67"/>
      <c r="B91" s="78"/>
      <c r="C91" s="70"/>
      <c r="D91" s="70"/>
      <c r="E91" s="70"/>
      <c r="F91" s="73"/>
      <c r="G91" s="5" t="s">
        <v>21</v>
      </c>
      <c r="H91" s="33" t="s">
        <v>26</v>
      </c>
      <c r="I91" s="33" t="s">
        <v>33</v>
      </c>
      <c r="J91" s="33" t="s">
        <v>35</v>
      </c>
      <c r="K91" s="43" t="s">
        <v>201</v>
      </c>
      <c r="L91" s="33" t="s">
        <v>24</v>
      </c>
      <c r="M91" s="18">
        <f>5251.60805+45735.96195</f>
        <v>50987.57</v>
      </c>
    </row>
    <row r="92" spans="1:13" ht="45" x14ac:dyDescent="0.25">
      <c r="A92" s="67"/>
      <c r="B92" s="78"/>
      <c r="C92" s="70"/>
      <c r="D92" s="70"/>
      <c r="E92" s="70"/>
      <c r="F92" s="73"/>
      <c r="G92" s="5" t="s">
        <v>187</v>
      </c>
      <c r="H92" s="33" t="s">
        <v>26</v>
      </c>
      <c r="I92" s="33" t="s">
        <v>33</v>
      </c>
      <c r="J92" s="33" t="s">
        <v>35</v>
      </c>
      <c r="K92" s="43" t="s">
        <v>201</v>
      </c>
      <c r="L92" s="33" t="s">
        <v>24</v>
      </c>
      <c r="M92" s="18">
        <f>1389.7177+93301.4823</f>
        <v>94691.199999999997</v>
      </c>
    </row>
    <row r="93" spans="1:13" ht="27" customHeight="1" x14ac:dyDescent="0.25">
      <c r="A93" s="68"/>
      <c r="B93" s="79"/>
      <c r="C93" s="71"/>
      <c r="D93" s="71"/>
      <c r="E93" s="71"/>
      <c r="F93" s="74"/>
      <c r="G93" s="62" t="s">
        <v>20</v>
      </c>
      <c r="H93" s="33" t="s">
        <v>26</v>
      </c>
      <c r="I93" s="33" t="s">
        <v>33</v>
      </c>
      <c r="J93" s="33" t="s">
        <v>35</v>
      </c>
      <c r="K93" s="43" t="s">
        <v>201</v>
      </c>
      <c r="L93" s="33" t="s">
        <v>24</v>
      </c>
      <c r="M93" s="18">
        <f>4988.702+334928.398</f>
        <v>339917.1</v>
      </c>
    </row>
    <row r="94" spans="1:13" ht="83.25" hidden="1" customHeight="1" x14ac:dyDescent="0.25">
      <c r="A94" s="33" t="s">
        <v>123</v>
      </c>
      <c r="B94" s="55" t="s">
        <v>124</v>
      </c>
      <c r="C94" s="5" t="s">
        <v>81</v>
      </c>
      <c r="D94" s="5">
        <v>2015</v>
      </c>
      <c r="E94" s="5">
        <v>2018</v>
      </c>
      <c r="F94" s="15" t="s">
        <v>138</v>
      </c>
      <c r="G94" s="5" t="s">
        <v>21</v>
      </c>
      <c r="H94" s="33" t="s">
        <v>26</v>
      </c>
      <c r="I94" s="33" t="s">
        <v>28</v>
      </c>
      <c r="J94" s="33" t="s">
        <v>35</v>
      </c>
      <c r="K94" s="43" t="s">
        <v>125</v>
      </c>
      <c r="L94" s="33" t="s">
        <v>24</v>
      </c>
      <c r="M94" s="18">
        <v>0</v>
      </c>
    </row>
    <row r="95" spans="1:13" ht="27.75" customHeight="1" x14ac:dyDescent="0.25">
      <c r="A95" s="66" t="s">
        <v>210</v>
      </c>
      <c r="B95" s="80" t="s">
        <v>195</v>
      </c>
      <c r="C95" s="69" t="s">
        <v>81</v>
      </c>
      <c r="D95" s="69">
        <v>2018</v>
      </c>
      <c r="E95" s="69">
        <v>2019</v>
      </c>
      <c r="F95" s="72" t="s">
        <v>209</v>
      </c>
      <c r="G95" s="62" t="s">
        <v>16</v>
      </c>
      <c r="H95" s="32" t="s">
        <v>17</v>
      </c>
      <c r="I95" s="41" t="s">
        <v>17</v>
      </c>
      <c r="J95" s="41" t="s">
        <v>17</v>
      </c>
      <c r="K95" s="42" t="s">
        <v>17</v>
      </c>
      <c r="L95" s="41" t="s">
        <v>17</v>
      </c>
      <c r="M95" s="18">
        <f>M96+M97+M98</f>
        <v>26383.8</v>
      </c>
    </row>
    <row r="96" spans="1:13" ht="34.5" customHeight="1" x14ac:dyDescent="0.25">
      <c r="A96" s="67"/>
      <c r="B96" s="81"/>
      <c r="C96" s="70"/>
      <c r="D96" s="70"/>
      <c r="E96" s="70"/>
      <c r="F96" s="73"/>
      <c r="G96" s="5" t="s">
        <v>21</v>
      </c>
      <c r="H96" s="33" t="s">
        <v>26</v>
      </c>
      <c r="I96" s="33" t="s">
        <v>22</v>
      </c>
      <c r="J96" s="33" t="s">
        <v>23</v>
      </c>
      <c r="K96" s="43" t="s">
        <v>200</v>
      </c>
      <c r="L96" s="33" t="s">
        <v>24</v>
      </c>
      <c r="M96" s="18">
        <f>86.02855+2684.27145</f>
        <v>2770.3</v>
      </c>
    </row>
    <row r="97" spans="1:13" ht="46.5" customHeight="1" x14ac:dyDescent="0.25">
      <c r="A97" s="67"/>
      <c r="B97" s="81"/>
      <c r="C97" s="70"/>
      <c r="D97" s="70"/>
      <c r="E97" s="70"/>
      <c r="F97" s="73"/>
      <c r="G97" s="5" t="s">
        <v>187</v>
      </c>
      <c r="H97" s="33" t="s">
        <v>26</v>
      </c>
      <c r="I97" s="33" t="s">
        <v>22</v>
      </c>
      <c r="J97" s="33" t="s">
        <v>23</v>
      </c>
      <c r="K97" s="43" t="s">
        <v>200</v>
      </c>
      <c r="L97" s="33" t="s">
        <v>24</v>
      </c>
      <c r="M97" s="18">
        <f>159.82445+4985.07555</f>
        <v>5144.8999999999996</v>
      </c>
    </row>
    <row r="98" spans="1:13" ht="43.5" customHeight="1" x14ac:dyDescent="0.25">
      <c r="A98" s="68"/>
      <c r="B98" s="82"/>
      <c r="C98" s="71"/>
      <c r="D98" s="71"/>
      <c r="E98" s="71"/>
      <c r="F98" s="74"/>
      <c r="G98" s="62" t="s">
        <v>20</v>
      </c>
      <c r="H98" s="33" t="s">
        <v>26</v>
      </c>
      <c r="I98" s="33" t="s">
        <v>22</v>
      </c>
      <c r="J98" s="33" t="s">
        <v>23</v>
      </c>
      <c r="K98" s="43" t="s">
        <v>200</v>
      </c>
      <c r="L98" s="33" t="s">
        <v>24</v>
      </c>
      <c r="M98" s="18">
        <f>17895.143+573.457</f>
        <v>18468.599999999999</v>
      </c>
    </row>
    <row r="99" spans="1:13" ht="14.25" customHeight="1" x14ac:dyDescent="0.25">
      <c r="A99" s="93">
        <v>3</v>
      </c>
      <c r="B99" s="93" t="s">
        <v>47</v>
      </c>
      <c r="C99" s="96" t="s">
        <v>81</v>
      </c>
      <c r="D99" s="93">
        <v>2015</v>
      </c>
      <c r="E99" s="93">
        <v>2021</v>
      </c>
      <c r="F99" s="127"/>
      <c r="G99" s="62" t="s">
        <v>16</v>
      </c>
      <c r="H99" s="32" t="s">
        <v>17</v>
      </c>
      <c r="I99" s="41" t="s">
        <v>17</v>
      </c>
      <c r="J99" s="41" t="s">
        <v>17</v>
      </c>
      <c r="K99" s="42" t="s">
        <v>17</v>
      </c>
      <c r="L99" s="41" t="s">
        <v>17</v>
      </c>
      <c r="M99" s="20">
        <f>M100+M101</f>
        <v>57701.380000000005</v>
      </c>
    </row>
    <row r="100" spans="1:13" ht="32.25" customHeight="1" x14ac:dyDescent="0.25">
      <c r="A100" s="94"/>
      <c r="B100" s="94"/>
      <c r="C100" s="97"/>
      <c r="D100" s="94"/>
      <c r="E100" s="94"/>
      <c r="F100" s="128"/>
      <c r="G100" s="62" t="s">
        <v>18</v>
      </c>
      <c r="H100" s="32" t="s">
        <v>17</v>
      </c>
      <c r="I100" s="41" t="s">
        <v>17</v>
      </c>
      <c r="J100" s="41" t="s">
        <v>17</v>
      </c>
      <c r="K100" s="42" t="s">
        <v>17</v>
      </c>
      <c r="L100" s="41" t="s">
        <v>17</v>
      </c>
      <c r="M100" s="20">
        <f>M102+M103+M107+M109+M110+M104+M106</f>
        <v>57660.815000000002</v>
      </c>
    </row>
    <row r="101" spans="1:13" ht="46.5" customHeight="1" x14ac:dyDescent="0.25">
      <c r="A101" s="95"/>
      <c r="B101" s="95"/>
      <c r="C101" s="98"/>
      <c r="D101" s="95"/>
      <c r="E101" s="95"/>
      <c r="F101" s="129"/>
      <c r="G101" s="62" t="s">
        <v>19</v>
      </c>
      <c r="H101" s="32" t="s">
        <v>17</v>
      </c>
      <c r="I101" s="41" t="s">
        <v>17</v>
      </c>
      <c r="J101" s="41" t="s">
        <v>17</v>
      </c>
      <c r="K101" s="42" t="s">
        <v>17</v>
      </c>
      <c r="L101" s="41" t="s">
        <v>17</v>
      </c>
      <c r="M101" s="20">
        <f>M111</f>
        <v>40.564999999999998</v>
      </c>
    </row>
    <row r="102" spans="1:13" ht="45" x14ac:dyDescent="0.25">
      <c r="A102" s="33" t="s">
        <v>48</v>
      </c>
      <c r="B102" s="5" t="s">
        <v>49</v>
      </c>
      <c r="C102" s="5" t="s">
        <v>81</v>
      </c>
      <c r="D102" s="5">
        <v>2015</v>
      </c>
      <c r="E102" s="5">
        <v>2021</v>
      </c>
      <c r="F102" s="15" t="s">
        <v>50</v>
      </c>
      <c r="G102" s="5" t="s">
        <v>21</v>
      </c>
      <c r="H102" s="57" t="s">
        <v>26</v>
      </c>
      <c r="I102" s="57" t="s">
        <v>22</v>
      </c>
      <c r="J102" s="57" t="s">
        <v>51</v>
      </c>
      <c r="K102" s="44" t="s">
        <v>139</v>
      </c>
      <c r="L102" s="57" t="s">
        <v>52</v>
      </c>
      <c r="M102" s="17">
        <f>20190.8+2983.98</f>
        <v>23174.78</v>
      </c>
    </row>
    <row r="103" spans="1:13" x14ac:dyDescent="0.25">
      <c r="A103" s="66" t="s">
        <v>53</v>
      </c>
      <c r="B103" s="69" t="s">
        <v>54</v>
      </c>
      <c r="C103" s="69" t="s">
        <v>73</v>
      </c>
      <c r="D103" s="69">
        <v>2015</v>
      </c>
      <c r="E103" s="69">
        <v>2021</v>
      </c>
      <c r="F103" s="130" t="s">
        <v>55</v>
      </c>
      <c r="G103" s="69" t="s">
        <v>21</v>
      </c>
      <c r="H103" s="84" t="s">
        <v>26</v>
      </c>
      <c r="I103" s="84" t="s">
        <v>22</v>
      </c>
      <c r="J103" s="84" t="s">
        <v>51</v>
      </c>
      <c r="K103" s="90" t="s">
        <v>70</v>
      </c>
      <c r="L103" s="84" t="s">
        <v>30</v>
      </c>
      <c r="M103" s="124">
        <f>6810-95</f>
        <v>6715</v>
      </c>
    </row>
    <row r="104" spans="1:13" ht="38.25" hidden="1" customHeight="1" x14ac:dyDescent="0.25">
      <c r="A104" s="67"/>
      <c r="B104" s="70"/>
      <c r="C104" s="70"/>
      <c r="D104" s="70"/>
      <c r="E104" s="70"/>
      <c r="F104" s="131"/>
      <c r="G104" s="70"/>
      <c r="H104" s="89"/>
      <c r="I104" s="89"/>
      <c r="J104" s="89"/>
      <c r="K104" s="91"/>
      <c r="L104" s="89"/>
      <c r="M104" s="125"/>
    </row>
    <row r="105" spans="1:13" ht="75.75" customHeight="1" x14ac:dyDescent="0.25">
      <c r="A105" s="68"/>
      <c r="B105" s="71"/>
      <c r="C105" s="71"/>
      <c r="D105" s="71"/>
      <c r="E105" s="71"/>
      <c r="F105" s="132"/>
      <c r="G105" s="71"/>
      <c r="H105" s="85"/>
      <c r="I105" s="85"/>
      <c r="J105" s="85"/>
      <c r="K105" s="92"/>
      <c r="L105" s="85"/>
      <c r="M105" s="126"/>
    </row>
    <row r="106" spans="1:13" ht="95.25" customHeight="1" x14ac:dyDescent="0.25">
      <c r="A106" s="33" t="s">
        <v>56</v>
      </c>
      <c r="B106" s="5" t="s">
        <v>105</v>
      </c>
      <c r="C106" s="53" t="s">
        <v>73</v>
      </c>
      <c r="D106" s="5">
        <v>2015</v>
      </c>
      <c r="E106" s="5">
        <v>2021</v>
      </c>
      <c r="F106" s="135" t="s">
        <v>55</v>
      </c>
      <c r="G106" s="5" t="s">
        <v>21</v>
      </c>
      <c r="H106" s="57" t="s">
        <v>26</v>
      </c>
      <c r="I106" s="57" t="s">
        <v>22</v>
      </c>
      <c r="J106" s="57" t="s">
        <v>51</v>
      </c>
      <c r="K106" s="14" t="s">
        <v>106</v>
      </c>
      <c r="L106" s="57" t="s">
        <v>30</v>
      </c>
      <c r="M106" s="17">
        <v>95</v>
      </c>
    </row>
    <row r="107" spans="1:13" ht="45" customHeight="1" x14ac:dyDescent="0.25">
      <c r="A107" s="33" t="s">
        <v>57</v>
      </c>
      <c r="B107" s="5" t="s">
        <v>107</v>
      </c>
      <c r="C107" s="53" t="s">
        <v>73</v>
      </c>
      <c r="D107" s="5">
        <v>2015</v>
      </c>
      <c r="E107" s="5">
        <v>2020</v>
      </c>
      <c r="G107" s="5" t="s">
        <v>21</v>
      </c>
      <c r="H107" s="57" t="s">
        <v>26</v>
      </c>
      <c r="I107" s="57" t="s">
        <v>22</v>
      </c>
      <c r="J107" s="57" t="s">
        <v>51</v>
      </c>
      <c r="K107" s="14" t="s">
        <v>108</v>
      </c>
      <c r="L107" s="57" t="s">
        <v>30</v>
      </c>
      <c r="M107" s="17">
        <v>17190</v>
      </c>
    </row>
    <row r="108" spans="1:13" ht="20.25" customHeight="1" x14ac:dyDescent="0.25">
      <c r="A108" s="66" t="s">
        <v>218</v>
      </c>
      <c r="B108" s="69" t="s">
        <v>58</v>
      </c>
      <c r="C108" s="69" t="s">
        <v>183</v>
      </c>
      <c r="D108" s="69">
        <v>2015</v>
      </c>
      <c r="E108" s="69">
        <v>2021</v>
      </c>
      <c r="F108" s="73" t="s">
        <v>59</v>
      </c>
      <c r="G108" s="11" t="s">
        <v>39</v>
      </c>
      <c r="H108" s="32" t="s">
        <v>17</v>
      </c>
      <c r="I108" s="41" t="s">
        <v>17</v>
      </c>
      <c r="J108" s="41" t="s">
        <v>17</v>
      </c>
      <c r="K108" s="42" t="s">
        <v>17</v>
      </c>
      <c r="L108" s="41" t="s">
        <v>17</v>
      </c>
      <c r="M108" s="7">
        <f>M109+M110+M111</f>
        <v>10526.6</v>
      </c>
    </row>
    <row r="109" spans="1:13" s="6" customFormat="1" ht="45" customHeight="1" x14ac:dyDescent="0.25">
      <c r="A109" s="67"/>
      <c r="B109" s="70"/>
      <c r="C109" s="70"/>
      <c r="D109" s="70"/>
      <c r="E109" s="70"/>
      <c r="F109" s="73"/>
      <c r="G109" s="5" t="s">
        <v>21</v>
      </c>
      <c r="H109" s="118" t="s">
        <v>26</v>
      </c>
      <c r="I109" s="118" t="s">
        <v>22</v>
      </c>
      <c r="J109" s="118" t="s">
        <v>51</v>
      </c>
      <c r="K109" s="44" t="s">
        <v>176</v>
      </c>
      <c r="L109" s="57" t="s">
        <v>60</v>
      </c>
      <c r="M109" s="17">
        <v>10483.9</v>
      </c>
    </row>
    <row r="110" spans="1:13" s="6" customFormat="1" ht="30" x14ac:dyDescent="0.25">
      <c r="A110" s="67"/>
      <c r="B110" s="70"/>
      <c r="C110" s="70"/>
      <c r="D110" s="70"/>
      <c r="E110" s="70"/>
      <c r="F110" s="73"/>
      <c r="G110" s="5" t="s">
        <v>21</v>
      </c>
      <c r="H110" s="118"/>
      <c r="I110" s="118"/>
      <c r="J110" s="118"/>
      <c r="K110" s="45" t="s">
        <v>199</v>
      </c>
      <c r="L110" s="46">
        <v>110</v>
      </c>
      <c r="M110" s="21">
        <v>2.1349999999999998</v>
      </c>
    </row>
    <row r="111" spans="1:13" s="6" customFormat="1" ht="45" x14ac:dyDescent="0.25">
      <c r="A111" s="68"/>
      <c r="B111" s="71"/>
      <c r="C111" s="71"/>
      <c r="D111" s="71"/>
      <c r="E111" s="71"/>
      <c r="F111" s="74"/>
      <c r="G111" s="5" t="s">
        <v>187</v>
      </c>
      <c r="H111" s="57" t="s">
        <v>26</v>
      </c>
      <c r="I111" s="57" t="s">
        <v>22</v>
      </c>
      <c r="J111" s="57" t="s">
        <v>51</v>
      </c>
      <c r="K111" s="45">
        <v>1130471053</v>
      </c>
      <c r="L111" s="46">
        <v>110</v>
      </c>
      <c r="M111" s="21">
        <v>40.564999999999998</v>
      </c>
    </row>
    <row r="112" spans="1:13" ht="15.75" x14ac:dyDescent="0.25">
      <c r="A112" s="29"/>
      <c r="B112" s="35" t="s">
        <v>61</v>
      </c>
      <c r="C112" s="29"/>
      <c r="D112" s="29"/>
      <c r="E112" s="29"/>
      <c r="F112" s="29"/>
      <c r="G112" s="29"/>
      <c r="H112" s="29"/>
      <c r="I112" s="29"/>
      <c r="J112" s="29"/>
      <c r="K112" s="47"/>
      <c r="L112" s="29"/>
      <c r="M112" s="24">
        <f>M99+M76+M10</f>
        <v>1513063.48972</v>
      </c>
    </row>
    <row r="113" spans="1:13" ht="15.75" x14ac:dyDescent="0.25">
      <c r="A113" s="30"/>
      <c r="B113" s="36"/>
      <c r="C113" s="30"/>
      <c r="D113" s="30"/>
      <c r="E113" s="30"/>
      <c r="F113" s="30"/>
      <c r="G113" s="30"/>
      <c r="H113" s="30"/>
      <c r="I113" s="30"/>
      <c r="J113" s="30"/>
      <c r="K113" s="48"/>
      <c r="L113" s="30"/>
      <c r="M113" s="25"/>
    </row>
    <row r="114" spans="1:13" x14ac:dyDescent="0.25">
      <c r="A114" s="30"/>
      <c r="K114" s="83"/>
      <c r="L114" s="83"/>
      <c r="M114" s="25"/>
    </row>
    <row r="115" spans="1:13" ht="18.75" x14ac:dyDescent="0.25">
      <c r="B115" s="31"/>
      <c r="C115" s="31"/>
      <c r="D115" s="31"/>
      <c r="E115" s="31"/>
      <c r="G115" s="31"/>
      <c r="H115" s="31"/>
      <c r="I115" s="31"/>
      <c r="J115" s="31"/>
      <c r="K115" s="31"/>
      <c r="L115" s="31"/>
    </row>
    <row r="116" spans="1:13" ht="18.75" x14ac:dyDescent="0.3">
      <c r="A116" s="31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27"/>
    </row>
  </sheetData>
  <protectedRanges>
    <protectedRange sqref="A4:M8" name="Диапазон1"/>
  </protectedRanges>
  <mergeCells count="135">
    <mergeCell ref="M103:M105"/>
    <mergeCell ref="C54:C57"/>
    <mergeCell ref="D54:D57"/>
    <mergeCell ref="E54:E57"/>
    <mergeCell ref="F54:F57"/>
    <mergeCell ref="B66:B69"/>
    <mergeCell ref="C66:C69"/>
    <mergeCell ref="B54:B57"/>
    <mergeCell ref="D66:D69"/>
    <mergeCell ref="E66:E69"/>
    <mergeCell ref="E99:E101"/>
    <mergeCell ref="F99:F101"/>
    <mergeCell ref="F103:F105"/>
    <mergeCell ref="B45:B48"/>
    <mergeCell ref="C45:C48"/>
    <mergeCell ref="D45:D48"/>
    <mergeCell ref="E45:E48"/>
    <mergeCell ref="F45:F48"/>
    <mergeCell ref="A37:A40"/>
    <mergeCell ref="B41:B44"/>
    <mergeCell ref="C41:C44"/>
    <mergeCell ref="D41:D44"/>
    <mergeCell ref="E41:E44"/>
    <mergeCell ref="B37:B40"/>
    <mergeCell ref="C37:C40"/>
    <mergeCell ref="D37:D40"/>
    <mergeCell ref="E37:E40"/>
    <mergeCell ref="F37:F40"/>
    <mergeCell ref="A41:A44"/>
    <mergeCell ref="A45:A48"/>
    <mergeCell ref="M16:M17"/>
    <mergeCell ref="B116:L116"/>
    <mergeCell ref="H109:H110"/>
    <mergeCell ref="I109:I110"/>
    <mergeCell ref="J109:J110"/>
    <mergeCell ref="F108:F111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C6:C7"/>
    <mergeCell ref="D6:D7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E6:E7"/>
    <mergeCell ref="D10:D13"/>
    <mergeCell ref="E10:E13"/>
    <mergeCell ref="F10:F13"/>
    <mergeCell ref="B26:B28"/>
    <mergeCell ref="A26:A28"/>
    <mergeCell ref="C26:C28"/>
    <mergeCell ref="D26:D28"/>
    <mergeCell ref="E26:E28"/>
    <mergeCell ref="A21:A24"/>
    <mergeCell ref="B21:B24"/>
    <mergeCell ref="C21:C24"/>
    <mergeCell ref="D21:D24"/>
    <mergeCell ref="E21:E24"/>
    <mergeCell ref="F21:F24"/>
    <mergeCell ref="F26:F28"/>
    <mergeCell ref="B10:B13"/>
    <mergeCell ref="C10:C13"/>
    <mergeCell ref="B108:B111"/>
    <mergeCell ref="A108:A111"/>
    <mergeCell ref="C108:C111"/>
    <mergeCell ref="D108:D111"/>
    <mergeCell ref="E108:E111"/>
    <mergeCell ref="A99:A101"/>
    <mergeCell ref="B99:B101"/>
    <mergeCell ref="C99:C101"/>
    <mergeCell ref="D99:D101"/>
    <mergeCell ref="A103:A105"/>
    <mergeCell ref="B103:B105"/>
    <mergeCell ref="C103:C105"/>
    <mergeCell ref="D103:D105"/>
    <mergeCell ref="E103:E105"/>
    <mergeCell ref="K114:L114"/>
    <mergeCell ref="H16:H17"/>
    <mergeCell ref="I16:I17"/>
    <mergeCell ref="J16:J17"/>
    <mergeCell ref="K16:K17"/>
    <mergeCell ref="L16:L17"/>
    <mergeCell ref="F60:F64"/>
    <mergeCell ref="F76:F79"/>
    <mergeCell ref="F66:F69"/>
    <mergeCell ref="F41:F44"/>
    <mergeCell ref="G103:G105"/>
    <mergeCell ref="H103:H105"/>
    <mergeCell ref="I103:I105"/>
    <mergeCell ref="J103:J105"/>
    <mergeCell ref="K103:K105"/>
    <mergeCell ref="L103:L105"/>
    <mergeCell ref="A66:A69"/>
    <mergeCell ref="A54:A57"/>
    <mergeCell ref="C90:C93"/>
    <mergeCell ref="D90:D93"/>
    <mergeCell ref="E90:E93"/>
    <mergeCell ref="F90:F93"/>
    <mergeCell ref="A90:A93"/>
    <mergeCell ref="A95:A98"/>
    <mergeCell ref="D95:D98"/>
    <mergeCell ref="E95:E98"/>
    <mergeCell ref="F95:F98"/>
    <mergeCell ref="A76:A79"/>
    <mergeCell ref="B76:B79"/>
    <mergeCell ref="C76:C79"/>
    <mergeCell ref="D76:D79"/>
    <mergeCell ref="E76:E79"/>
    <mergeCell ref="A60:A64"/>
    <mergeCell ref="B60:B64"/>
    <mergeCell ref="C60:C64"/>
    <mergeCell ref="D60:D64"/>
    <mergeCell ref="E60:E64"/>
    <mergeCell ref="B95:B98"/>
    <mergeCell ref="C95:C98"/>
    <mergeCell ref="B90:B93"/>
  </mergeCells>
  <pageMargins left="0.39370078740157483" right="0.39370078740157483" top="0.39370078740157483" bottom="0.39370078740157483" header="0.15748031496062992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2019-02-22T09:20:13Z</cp:lastPrinted>
  <dcterms:created xsi:type="dcterms:W3CDTF">2015-04-16T11:15:46Z</dcterms:created>
  <dcterms:modified xsi:type="dcterms:W3CDTF">2019-04-02T05:07:03Z</dcterms:modified>
</cp:coreProperties>
</file>