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2020" sheetId="1" r:id="rId1"/>
    <sheet name="2015-2020" sheetId="2" state="hidden" r:id="rId2"/>
    <sheet name="Лист2" sheetId="3" state="hidden" r:id="rId3"/>
    <sheet name="Лист3" sheetId="4" state="hidden" r:id="rId4"/>
  </sheets>
  <definedNames>
    <definedName name="_xlnm.Print_Titles" localSheetId="0">'2020'!$15:$18</definedName>
    <definedName name="_xlnm.Print_Area" localSheetId="0">'2020'!$A$1:$M$131</definedName>
  </definedNames>
  <calcPr fullCalcOnLoad="1"/>
</workbook>
</file>

<file path=xl/sharedStrings.xml><?xml version="1.0" encoding="utf-8"?>
<sst xmlns="http://schemas.openxmlformats.org/spreadsheetml/2006/main" count="4765" uniqueCount="304">
  <si>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</si>
  <si>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</si>
  <si>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</si>
  <si>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</si>
  <si>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</si>
  <si>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</si>
  <si>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</si>
  <si>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</si>
  <si>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</si>
  <si>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</si>
  <si>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</si>
  <si>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</si>
  <si>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</si>
  <si>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</si>
  <si>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</si>
  <si>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</si>
  <si>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</si>
  <si>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</si>
  <si>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</si>
  <si>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</si>
  <si>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</si>
  <si>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</si>
  <si>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</si>
  <si>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</si>
  <si>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</si>
  <si>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</si>
  <si>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</si>
  <si>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</si>
  <si>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</si>
  <si>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</si>
  <si>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</si>
  <si>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</si>
  <si>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</si>
  <si>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</si>
  <si>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</si>
  <si>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</si>
  <si>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</si>
  <si>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</si>
  <si>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</si>
  <si>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</si>
  <si>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</si>
  <si>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</si>
  <si>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</si>
  <si>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</si>
  <si>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</si>
  <si>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</si>
  <si>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</si>
  <si>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</si>
  <si>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</si>
  <si>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</si>
  <si>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</si>
  <si>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</si>
  <si>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</si>
  <si>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</si>
  <si>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</si>
  <si>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</si>
  <si>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</si>
  <si>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</si>
  <si>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</si>
  <si>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</si>
  <si>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</si>
  <si>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</si>
  <si>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</si>
  <si>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</si>
  <si>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</si>
  <si>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</si>
  <si>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</si>
  <si>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</si>
  <si>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</si>
  <si>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</si>
  <si>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</si>
  <si>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</si>
  <si>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</si>
  <si>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</si>
  <si>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</si>
  <si>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</si>
  <si>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</si>
  <si>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</si>
  <si>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</si>
  <si>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</si>
  <si>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</si>
  <si>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</si>
  <si>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</si>
  <si>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</si>
  <si>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</si>
  <si>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</si>
  <si>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</si>
  <si>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</si>
  <si>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</si>
  <si>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</si>
  <si>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</si>
  <si>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</si>
  <si>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</si>
  <si>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</si>
  <si>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</si>
  <si>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</si>
  <si>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</si>
  <si>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</si>
  <si>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</si>
  <si>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</si>
  <si>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</si>
  <si>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</si>
  <si>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</si>
  <si>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</si>
  <si>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</si>
  <si>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</si>
  <si>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</si>
  <si>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</si>
  <si>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</si>
  <si>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</si>
  <si>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</si>
  <si>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</si>
  <si>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</si>
  <si>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</si>
  <si>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</si>
  <si>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</si>
  <si>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</si>
  <si>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</si>
  <si>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</si>
  <si>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</si>
  <si>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</si>
  <si>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</si>
  <si>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</si>
  <si>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</si>
  <si>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</si>
  <si>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</si>
  <si>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</si>
  <si>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</si>
  <si>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</si>
  <si>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</si>
  <si>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</si>
  <si>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</si>
  <si>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</si>
  <si>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</si>
  <si>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</si>
  <si>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</si>
  <si>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</si>
  <si>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</si>
  <si>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</si>
  <si>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</si>
  <si>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</si>
  <si>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</si>
  <si>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</si>
  <si>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</si>
  <si>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</si>
  <si>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</si>
  <si>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</si>
  <si>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</si>
  <si>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</si>
  <si>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</si>
  <si>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</si>
  <si>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</si>
  <si>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</si>
  <si>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</si>
  <si>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</si>
  <si>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</si>
  <si>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</si>
  <si>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</si>
  <si>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</si>
  <si>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</si>
  <si>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</si>
  <si>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</si>
  <si>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</si>
  <si>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</si>
  <si>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</si>
  <si>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19</t>
  </si>
  <si>
    <t>Мероприятие 2.1. Руководство и управление в сфере установленных функций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</si>
  <si>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</si>
  <si>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</si>
  <si>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18</t>
  </si>
  <si>
    <t>6</t>
  </si>
  <si>
    <t>услуга сады</t>
  </si>
  <si>
    <t>услуга школы</t>
  </si>
  <si>
    <t>услуга допы</t>
  </si>
  <si>
    <t>услуга хек</t>
  </si>
  <si>
    <t>1210121020</t>
  </si>
  <si>
    <t>1210221070</t>
  </si>
  <si>
    <t>1210376210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</si>
  <si>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</si>
  <si>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1211721050</t>
  </si>
  <si>
    <t>1220188100</t>
  </si>
  <si>
    <t>1220188200</t>
  </si>
  <si>
    <t>1220274330</t>
  </si>
  <si>
    <t>1220376210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</si>
  <si>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</si>
  <si>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не наши деньги</t>
  </si>
  <si>
    <t>наши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</si>
  <si>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</si>
  <si>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</si>
  <si>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</si>
  <si>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</si>
  <si>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</si>
  <si>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</si>
  <si>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03</t>
  </si>
  <si>
    <t>Начальник отдела дополнительного образования, опеки, попечительства и кадрового обеспечения; председатель КФСМ г.Пензы</t>
  </si>
  <si>
    <t>1211021120</t>
  </si>
  <si>
    <t>Обеспечение 100 % охвата денежными выплатами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</si>
  <si>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350</t>
  </si>
  <si>
    <t>Мероприятие 1.E5. Региональный проект «Учитель будущего»</t>
  </si>
  <si>
    <t xml:space="preserve">Обеспечение 100 % охвата денежными выплатами молодых специалистов (учителей) муниципальных общеобразовательных организаций </t>
  </si>
  <si>
    <t>121Е576240</t>
  </si>
  <si>
    <t>Приложение № 6</t>
  </si>
  <si>
    <t>«Развитие образования в городе Пензе на 2020 - 2026 годы»</t>
  </si>
  <si>
    <r>
      <t xml:space="preserve">на </t>
    </r>
    <r>
      <rPr>
        <sz val="11"/>
        <color indexed="8"/>
        <rFont val="Times New Roman"/>
        <family val="1"/>
      </rPr>
      <t>2020 год</t>
    </r>
  </si>
  <si>
    <r>
      <t>«</t>
    </r>
    <r>
      <rPr>
        <u val="single"/>
        <sz val="11"/>
        <color indexed="8"/>
        <rFont val="Times New Roman"/>
        <family val="1"/>
      </rPr>
      <t>Развитие образования в городе Пензе на 2020 - 2026 годы</t>
    </r>
    <r>
      <rPr>
        <sz val="11"/>
        <color indexed="8"/>
        <rFont val="Times New Roman"/>
        <family val="1"/>
      </rPr>
      <t>»</t>
    </r>
  </si>
  <si>
    <t>17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</si>
  <si>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</si>
  <si>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</si>
  <si>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</si>
  <si>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1211621050</t>
  </si>
  <si>
    <t>1220476010</t>
  </si>
  <si>
    <t>1220577100</t>
  </si>
  <si>
    <t>1220676210</t>
  </si>
  <si>
    <t>Мероприятие 1.5. Создание условий для предоставления общедоступного и бесплатного общего образования</t>
  </si>
  <si>
    <t>1210521010</t>
  </si>
  <si>
    <t>15</t>
  </si>
  <si>
    <t>Мероприятие 1.6. Организация обучения по программам дополнительного образования</t>
  </si>
  <si>
    <t>1210621030</t>
  </si>
  <si>
    <t>1210621180</t>
  </si>
  <si>
    <t>Мероприятие 1.7. Организация отдыха детей в загородных стационарных детских лагерях в каникулярное время</t>
  </si>
  <si>
    <t>1210721040</t>
  </si>
  <si>
    <t>1210721160</t>
  </si>
  <si>
    <t>1210774341</t>
  </si>
  <si>
    <t>Мероприятие 1.8. Организация дотационного, бесплатного и льготного питания дошкольников</t>
  </si>
  <si>
    <t>1210821090</t>
  </si>
  <si>
    <t>Мероприятие 1.9. Обеспечение обучающихся 1-11 классов горячим питанием.</t>
  </si>
  <si>
    <t>1210921170</t>
  </si>
  <si>
    <t>Мероприятие 1.10. Организация отдыха детей в оздоровительных лагерях с дневным пребыванием детей в каникулярное время</t>
  </si>
  <si>
    <t>1211074342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</si>
  <si>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</si>
  <si>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1211121130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</si>
  <si>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</si>
  <si>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1211221140</t>
  </si>
  <si>
    <t>1212076240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</si>
  <si>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</si>
  <si>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1210476240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</si>
  <si>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</si>
  <si>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1211321080</t>
  </si>
  <si>
    <t>Мероприятие 1.14.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</si>
  <si>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1211477110</t>
  </si>
  <si>
    <t>1211477120</t>
  </si>
  <si>
    <t>1211477130</t>
  </si>
  <si>
    <t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</si>
  <si>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1211576010</t>
  </si>
  <si>
    <t>Мероприятие 1.16.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</si>
  <si>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1.17. Организация мероприятий в общеобразовательных учреждениях и учреждениях дополнительного образования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</si>
  <si>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</si>
  <si>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</si>
  <si>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</si>
  <si>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12101Z1053</t>
  </si>
  <si>
    <t>1210171053</t>
  </si>
  <si>
    <t xml:space="preserve">Обеспечение прав граждан на доступное качественное общее  образование                                  </t>
  </si>
  <si>
    <t>12105Z1053</t>
  </si>
  <si>
    <t>1210571053</t>
  </si>
  <si>
    <t>12106Z1053</t>
  </si>
  <si>
    <t>12106Z1052</t>
  </si>
  <si>
    <t>1210671053</t>
  </si>
  <si>
    <t>1210671052</t>
  </si>
  <si>
    <t>12107Z1053</t>
  </si>
  <si>
    <t>1210771053</t>
  </si>
  <si>
    <t>12112S3410</t>
  </si>
  <si>
    <t>12113Z1053</t>
  </si>
  <si>
    <t>1211371053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</si>
  <si>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</si>
  <si>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</si>
  <si>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1211821190</t>
  </si>
  <si>
    <t>20</t>
  </si>
  <si>
    <t>Обеспечение условий для получения детьми-инвалидами качественного образования</t>
  </si>
  <si>
    <t>федеральный бюджет</t>
  </si>
  <si>
    <t>21</t>
  </si>
  <si>
    <t>12119R0272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</si>
  <si>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</si>
  <si>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23</t>
  </si>
  <si>
    <t>Обеспечение эффективной деятельности школьных спортивных клубов по футболу</t>
  </si>
  <si>
    <t>22</t>
  </si>
  <si>
    <t>1212078030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</si>
  <si>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</si>
  <si>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121Р271010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</si>
  <si>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</si>
  <si>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24</t>
  </si>
  <si>
    <t>Мероприятие 1.21. Мероприятия по выполнению наказов избирателей, поступивших депутатам Пензенской городской Думы по учреждениям образования</t>
  </si>
  <si>
    <t>1212121150</t>
  </si>
  <si>
    <t>25</t>
  </si>
  <si>
    <t>26</t>
  </si>
  <si>
    <t>Мероприятие 1.22.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</si>
  <si>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1.23.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</si>
  <si>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1212276230</t>
  </si>
  <si>
    <t>810</t>
  </si>
  <si>
    <t>1212353030</t>
  </si>
  <si>
    <t>1220776230</t>
  </si>
  <si>
    <t>Мероприятие 2.7.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 расходов)</t>
  </si>
  <si>
    <t>1210774351</t>
  </si>
  <si>
    <t>1211074352</t>
  </si>
  <si>
    <t>1211121110</t>
  </si>
  <si>
    <t>27</t>
  </si>
  <si>
    <t>Мероприятие 1.24.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</si>
  <si>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обучающихся полноценным качественным питанием</t>
  </si>
  <si>
    <t>28</t>
  </si>
  <si>
    <t>1212521120</t>
  </si>
  <si>
    <t xml:space="preserve">Мероприятие 1.25. Организация отдыха детей в загородных стационарных детских лагерях в каникулярное время в условиях сохранения рисков распространения COVID-19
</t>
  </si>
  <si>
    <t>12124L3041</t>
  </si>
  <si>
    <t>12124S3042</t>
  </si>
  <si>
    <t>Приложение № 3</t>
  </si>
  <si>
    <t xml:space="preserve">                                           от 02.12.2020 №1706/1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</si>
</sst>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176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6" fontId="51" fillId="0" borderId="10" xfId="0" applyNumberFormat="1" applyFont="1" applyFill="1" applyBorder="1" applyAlignment="1">
      <alignment vertical="top" wrapText="1"/>
    </xf>
    <xf numFmtId="176" fontId="49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9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9" fontId="52" fillId="0" borderId="0" xfId="0" applyNumberFormat="1" applyFont="1" applyFill="1" applyAlignment="1">
      <alignment vertical="top"/>
    </xf>
    <xf numFmtId="179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9" fontId="7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181" fontId="4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vertical="top"/>
    </xf>
    <xf numFmtId="4" fontId="52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 vertical="top"/>
    </xf>
    <xf numFmtId="176" fontId="52" fillId="0" borderId="0" xfId="0" applyNumberFormat="1" applyFont="1" applyFill="1" applyAlignment="1">
      <alignment/>
    </xf>
    <xf numFmtId="179" fontId="8" fillId="0" borderId="1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 wrapText="1"/>
    </xf>
    <xf numFmtId="181" fontId="8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9" fillId="0" borderId="11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4" fontId="49" fillId="0" borderId="11" xfId="0" applyNumberFormat="1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50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49" fontId="50" fillId="0" borderId="12" xfId="0" applyNumberFormat="1" applyFont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4"/>
  <sheetViews>
    <sheetView tabSelected="1" view="pageBreakPreview" zoomScale="110" zoomScaleSheetLayoutView="110" zoomScalePageLayoutView="0" workbookViewId="0" topLeftCell="A1">
      <selection activeCell="D116" sqref="D116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2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1.7109375" style="31" customWidth="1"/>
    <col min="12" max="12" width="4.00390625" style="31" bestFit="1" customWidth="1"/>
    <col min="13" max="13" width="16.7109375" style="31" customWidth="1"/>
    <col min="14" max="14" width="12.28125" style="48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hidden="1" customWidth="1"/>
    <col min="20" max="21" width="9.140625" style="31" customWidth="1"/>
    <col min="22" max="22" width="18.7109375" style="31" hidden="1" customWidth="1"/>
    <col min="23" max="16384" width="9.140625" style="31" customWidth="1"/>
  </cols>
  <sheetData>
    <row r="1" spans="7:16" s="35" customFormat="1" ht="15" customHeight="1">
      <c r="G1" s="143" t="s">
        <v>302</v>
      </c>
      <c r="H1" s="143"/>
      <c r="I1" s="143"/>
      <c r="J1" s="143"/>
      <c r="K1" s="143"/>
      <c r="L1" s="143"/>
      <c r="M1" s="143"/>
      <c r="N1" s="143" t="s">
        <v>246</v>
      </c>
      <c r="O1" s="143"/>
      <c r="P1" s="143"/>
    </row>
    <row r="2" spans="7:16" s="35" customFormat="1" ht="13.5">
      <c r="G2" s="143" t="s">
        <v>247</v>
      </c>
      <c r="H2" s="143"/>
      <c r="I2" s="143"/>
      <c r="J2" s="143"/>
      <c r="K2" s="143"/>
      <c r="L2" s="143"/>
      <c r="M2" s="143"/>
      <c r="N2" s="143"/>
      <c r="O2" s="143"/>
      <c r="P2" s="143"/>
    </row>
    <row r="3" spans="7:16" s="35" customFormat="1" ht="15" customHeight="1">
      <c r="G3" s="143" t="s">
        <v>303</v>
      </c>
      <c r="H3" s="143"/>
      <c r="I3" s="143"/>
      <c r="J3" s="143"/>
      <c r="K3" s="143"/>
      <c r="L3" s="143"/>
      <c r="M3" s="143"/>
      <c r="N3" s="145" t="s">
        <v>248</v>
      </c>
      <c r="O3" s="145"/>
      <c r="P3" s="145"/>
    </row>
    <row r="4" spans="7:16" s="35" customFormat="1" ht="15" customHeight="1"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7:14" s="35" customFormat="1" ht="13.5">
      <c r="G5" s="143" t="s">
        <v>201</v>
      </c>
      <c r="H5" s="143"/>
      <c r="I5" s="143"/>
      <c r="J5" s="143"/>
      <c r="K5" s="143"/>
      <c r="L5" s="143"/>
      <c r="M5" s="143"/>
      <c r="N5" s="55"/>
    </row>
    <row r="6" spans="7:13" ht="13.5">
      <c r="G6" s="146" t="s">
        <v>118</v>
      </c>
      <c r="H6" s="146"/>
      <c r="I6" s="146"/>
      <c r="J6" s="146"/>
      <c r="K6" s="146"/>
      <c r="L6" s="146"/>
      <c r="M6" s="146"/>
    </row>
    <row r="7" spans="6:13" ht="13.5">
      <c r="F7" s="146" t="s">
        <v>202</v>
      </c>
      <c r="G7" s="146"/>
      <c r="H7" s="146"/>
      <c r="I7" s="146"/>
      <c r="J7" s="146"/>
      <c r="K7" s="146"/>
      <c r="L7" s="146"/>
      <c r="M7" s="146"/>
    </row>
    <row r="8" spans="10:12" ht="13.5">
      <c r="J8" s="43"/>
      <c r="L8" s="43"/>
    </row>
    <row r="9" spans="10:12" ht="13.5" hidden="1">
      <c r="J9" s="43"/>
      <c r="L9" s="43"/>
    </row>
    <row r="10" spans="1:13" ht="13.5">
      <c r="A10" s="133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3" ht="13.5">
      <c r="A11" s="133" t="s">
        <v>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3" ht="13.5">
      <c r="A12" s="133" t="s">
        <v>204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ht="13.5">
      <c r="A13" s="133" t="s">
        <v>203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3" ht="13.5">
      <c r="A14" s="36"/>
      <c r="B14" s="32"/>
      <c r="C14" s="59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52" customFormat="1" ht="13.5">
      <c r="A15" s="121" t="s">
        <v>128</v>
      </c>
      <c r="B15" s="121" t="s">
        <v>20</v>
      </c>
      <c r="C15" s="144" t="s">
        <v>127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51"/>
    </row>
    <row r="16" spans="1:14" s="52" customFormat="1" ht="13.5">
      <c r="A16" s="121"/>
      <c r="B16" s="121"/>
      <c r="C16" s="121" t="s">
        <v>23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51"/>
    </row>
    <row r="17" spans="1:14" s="52" customFormat="1" ht="42.75" customHeight="1">
      <c r="A17" s="121"/>
      <c r="B17" s="121"/>
      <c r="C17" s="121" t="s">
        <v>6</v>
      </c>
      <c r="D17" s="141" t="s">
        <v>7</v>
      </c>
      <c r="E17" s="141" t="s">
        <v>21</v>
      </c>
      <c r="F17" s="121" t="s">
        <v>8</v>
      </c>
      <c r="G17" s="121" t="s">
        <v>9</v>
      </c>
      <c r="H17" s="121" t="s">
        <v>10</v>
      </c>
      <c r="I17" s="121"/>
      <c r="J17" s="121"/>
      <c r="K17" s="121"/>
      <c r="L17" s="121"/>
      <c r="M17" s="142" t="s">
        <v>11</v>
      </c>
      <c r="N17" s="51"/>
    </row>
    <row r="18" spans="1:14" s="52" customFormat="1" ht="15" customHeight="1">
      <c r="A18" s="121"/>
      <c r="B18" s="121"/>
      <c r="C18" s="121"/>
      <c r="D18" s="141"/>
      <c r="E18" s="141"/>
      <c r="F18" s="121"/>
      <c r="G18" s="121"/>
      <c r="H18" s="58" t="s">
        <v>12</v>
      </c>
      <c r="I18" s="58" t="s">
        <v>13</v>
      </c>
      <c r="J18" s="58" t="s">
        <v>14</v>
      </c>
      <c r="K18" s="58" t="s">
        <v>15</v>
      </c>
      <c r="L18" s="58" t="s">
        <v>16</v>
      </c>
      <c r="M18" s="142"/>
      <c r="N18" s="51"/>
    </row>
    <row r="19" spans="1:19" s="35" customFormat="1" ht="48.75" customHeight="1">
      <c r="A19" s="37">
        <v>1</v>
      </c>
      <c r="B19" s="73" t="s">
        <v>33</v>
      </c>
      <c r="C19" s="58"/>
      <c r="D19" s="74">
        <v>43831</v>
      </c>
      <c r="E19" s="74">
        <v>44196</v>
      </c>
      <c r="F19" s="58" t="s">
        <v>17</v>
      </c>
      <c r="G19" s="72"/>
      <c r="H19" s="58" t="s">
        <v>17</v>
      </c>
      <c r="I19" s="58" t="s">
        <v>17</v>
      </c>
      <c r="J19" s="58" t="s">
        <v>17</v>
      </c>
      <c r="K19" s="58" t="s">
        <v>17</v>
      </c>
      <c r="L19" s="58" t="s">
        <v>17</v>
      </c>
      <c r="M19" s="85">
        <f>SUM(M20:M116)</f>
        <v>6268491.923230005</v>
      </c>
      <c r="N19" s="67">
        <f>SUM(N20:N89)</f>
        <v>51379.5</v>
      </c>
      <c r="O19" s="67">
        <f>SUM(O20:O89)</f>
        <v>79.6</v>
      </c>
      <c r="P19" s="56">
        <v>4086663.2</v>
      </c>
      <c r="R19" s="57">
        <f>M19-P19</f>
        <v>2181828.7232300052</v>
      </c>
      <c r="S19" s="68"/>
    </row>
    <row r="20" spans="1:18" s="52" customFormat="1" ht="18" customHeight="1">
      <c r="A20" s="102" t="s">
        <v>131</v>
      </c>
      <c r="B20" s="108" t="s">
        <v>162</v>
      </c>
      <c r="C20" s="96" t="s">
        <v>187</v>
      </c>
      <c r="D20" s="111">
        <v>43831</v>
      </c>
      <c r="E20" s="111">
        <v>44196</v>
      </c>
      <c r="F20" s="108" t="s">
        <v>157</v>
      </c>
      <c r="G20" s="123" t="s">
        <v>120</v>
      </c>
      <c r="H20" s="41">
        <v>974</v>
      </c>
      <c r="I20" s="41" t="s">
        <v>24</v>
      </c>
      <c r="J20" s="41" t="s">
        <v>25</v>
      </c>
      <c r="K20" s="41" t="s">
        <v>175</v>
      </c>
      <c r="L20" s="58">
        <v>610</v>
      </c>
      <c r="M20" s="82">
        <f>555407.5+1068.41579</f>
        <v>556475.91579</v>
      </c>
      <c r="N20" s="51">
        <v>13971.2</v>
      </c>
      <c r="P20" s="53">
        <v>310139.5</v>
      </c>
      <c r="R20" s="54">
        <f>M20-P20</f>
        <v>246336.41579</v>
      </c>
    </row>
    <row r="21" spans="1:18" s="52" customFormat="1" ht="13.5">
      <c r="A21" s="103"/>
      <c r="B21" s="109"/>
      <c r="C21" s="97"/>
      <c r="D21" s="112"/>
      <c r="E21" s="112"/>
      <c r="F21" s="109"/>
      <c r="G21" s="124"/>
      <c r="H21" s="41">
        <v>974</v>
      </c>
      <c r="I21" s="41" t="s">
        <v>24</v>
      </c>
      <c r="J21" s="41" t="s">
        <v>25</v>
      </c>
      <c r="K21" s="41" t="s">
        <v>175</v>
      </c>
      <c r="L21" s="41" t="s">
        <v>149</v>
      </c>
      <c r="M21" s="82">
        <f>10243.1</f>
        <v>10243.1</v>
      </c>
      <c r="N21" s="65">
        <v>178.6</v>
      </c>
      <c r="P21" s="53">
        <v>6249.9</v>
      </c>
      <c r="R21" s="54">
        <f>M21-P21</f>
        <v>3993.2000000000007</v>
      </c>
    </row>
    <row r="22" spans="1:18" s="52" customFormat="1" ht="13.5">
      <c r="A22" s="103"/>
      <c r="B22" s="109"/>
      <c r="C22" s="97"/>
      <c r="D22" s="112"/>
      <c r="E22" s="112"/>
      <c r="F22" s="109"/>
      <c r="G22" s="124"/>
      <c r="H22" s="30">
        <v>974</v>
      </c>
      <c r="I22" s="30" t="s">
        <v>24</v>
      </c>
      <c r="J22" s="30" t="s">
        <v>25</v>
      </c>
      <c r="K22" s="30" t="s">
        <v>249</v>
      </c>
      <c r="L22" s="93">
        <v>610</v>
      </c>
      <c r="M22" s="82">
        <f>3861-65.16316</f>
        <v>3795.83684</v>
      </c>
      <c r="N22" s="65"/>
      <c r="P22" s="53"/>
      <c r="R22" s="54"/>
    </row>
    <row r="23" spans="1:18" s="52" customFormat="1" ht="13.5">
      <c r="A23" s="103"/>
      <c r="B23" s="109"/>
      <c r="C23" s="97"/>
      <c r="D23" s="112"/>
      <c r="E23" s="112"/>
      <c r="F23" s="109"/>
      <c r="G23" s="125"/>
      <c r="H23" s="30">
        <v>974</v>
      </c>
      <c r="I23" s="30" t="s">
        <v>24</v>
      </c>
      <c r="J23" s="30" t="s">
        <v>25</v>
      </c>
      <c r="K23" s="30" t="s">
        <v>249</v>
      </c>
      <c r="L23" s="30" t="s">
        <v>149</v>
      </c>
      <c r="M23" s="82">
        <v>18.1</v>
      </c>
      <c r="N23" s="65"/>
      <c r="P23" s="53"/>
      <c r="R23" s="54"/>
    </row>
    <row r="24" spans="1:18" s="52" customFormat="1" ht="13.5">
      <c r="A24" s="103"/>
      <c r="B24" s="109"/>
      <c r="C24" s="97"/>
      <c r="D24" s="112"/>
      <c r="E24" s="112"/>
      <c r="F24" s="109"/>
      <c r="G24" s="123" t="s">
        <v>121</v>
      </c>
      <c r="H24" s="30">
        <v>974</v>
      </c>
      <c r="I24" s="30" t="s">
        <v>24</v>
      </c>
      <c r="J24" s="30" t="s">
        <v>25</v>
      </c>
      <c r="K24" s="30" t="s">
        <v>250</v>
      </c>
      <c r="L24" s="93">
        <v>610</v>
      </c>
      <c r="M24" s="82">
        <f>73359.9-1238.1</f>
        <v>72121.79999999999</v>
      </c>
      <c r="N24" s="65"/>
      <c r="P24" s="53"/>
      <c r="R24" s="54"/>
    </row>
    <row r="25" spans="1:18" s="52" customFormat="1" ht="30.75" customHeight="1">
      <c r="A25" s="104"/>
      <c r="B25" s="110"/>
      <c r="C25" s="98"/>
      <c r="D25" s="113"/>
      <c r="E25" s="113"/>
      <c r="F25" s="110"/>
      <c r="G25" s="125"/>
      <c r="H25" s="30">
        <v>974</v>
      </c>
      <c r="I25" s="30" t="s">
        <v>24</v>
      </c>
      <c r="J25" s="30" t="s">
        <v>25</v>
      </c>
      <c r="K25" s="30" t="s">
        <v>250</v>
      </c>
      <c r="L25" s="30" t="s">
        <v>149</v>
      </c>
      <c r="M25" s="82">
        <v>344.3</v>
      </c>
      <c r="N25" s="65"/>
      <c r="P25" s="53"/>
      <c r="R25" s="54"/>
    </row>
    <row r="26" spans="1:18" s="35" customFormat="1" ht="65.25" customHeight="1">
      <c r="A26" s="49" t="s">
        <v>132</v>
      </c>
      <c r="B26" s="80" t="s">
        <v>129</v>
      </c>
      <c r="C26" s="58" t="s">
        <v>187</v>
      </c>
      <c r="D26" s="74">
        <v>43831</v>
      </c>
      <c r="E26" s="74">
        <v>44196</v>
      </c>
      <c r="F26" s="80" t="s">
        <v>157</v>
      </c>
      <c r="G26" s="81" t="s">
        <v>120</v>
      </c>
      <c r="H26" s="41" t="s">
        <v>27</v>
      </c>
      <c r="I26" s="41" t="s">
        <v>24</v>
      </c>
      <c r="J26" s="41" t="s">
        <v>25</v>
      </c>
      <c r="K26" s="41" t="s">
        <v>176</v>
      </c>
      <c r="L26" s="41" t="s">
        <v>150</v>
      </c>
      <c r="M26" s="46">
        <f>12138.8-255-10.6</f>
        <v>11873.199999999999</v>
      </c>
      <c r="N26" s="63"/>
      <c r="P26" s="56">
        <v>26922.3</v>
      </c>
      <c r="R26" s="57">
        <f aca="true" t="shared" si="0" ref="R26:R37">M26-P26</f>
        <v>-15049.1</v>
      </c>
    </row>
    <row r="27" spans="1:18" s="52" customFormat="1" ht="18.75" customHeight="1">
      <c r="A27" s="134" t="s">
        <v>133</v>
      </c>
      <c r="B27" s="120" t="s">
        <v>163</v>
      </c>
      <c r="C27" s="121" t="s">
        <v>187</v>
      </c>
      <c r="D27" s="122">
        <v>43831</v>
      </c>
      <c r="E27" s="122">
        <v>44196</v>
      </c>
      <c r="F27" s="120" t="s">
        <v>164</v>
      </c>
      <c r="G27" s="119" t="s">
        <v>121</v>
      </c>
      <c r="H27" s="41" t="s">
        <v>27</v>
      </c>
      <c r="I27" s="41" t="s">
        <v>24</v>
      </c>
      <c r="J27" s="41" t="s">
        <v>25</v>
      </c>
      <c r="K27" s="41" t="s">
        <v>177</v>
      </c>
      <c r="L27" s="41" t="s">
        <v>150</v>
      </c>
      <c r="M27" s="46">
        <f>1876146.5+3165.796+1789.953</f>
        <v>1881102.249</v>
      </c>
      <c r="N27" s="65"/>
      <c r="P27" s="53">
        <v>1404653.1</v>
      </c>
      <c r="R27" s="54">
        <f t="shared" si="0"/>
        <v>476449.149</v>
      </c>
    </row>
    <row r="28" spans="1:18" s="52" customFormat="1" ht="18.75" customHeight="1">
      <c r="A28" s="134"/>
      <c r="B28" s="120"/>
      <c r="C28" s="121"/>
      <c r="D28" s="122"/>
      <c r="E28" s="122"/>
      <c r="F28" s="120"/>
      <c r="G28" s="119"/>
      <c r="H28" s="41" t="s">
        <v>27</v>
      </c>
      <c r="I28" s="41" t="s">
        <v>24</v>
      </c>
      <c r="J28" s="41" t="s">
        <v>25</v>
      </c>
      <c r="K28" s="41" t="s">
        <v>177</v>
      </c>
      <c r="L28" s="41" t="s">
        <v>149</v>
      </c>
      <c r="M28" s="46">
        <f>35094.5+44.904+45.547</f>
        <v>35184.951</v>
      </c>
      <c r="N28" s="65"/>
      <c r="P28" s="53">
        <v>28651.6</v>
      </c>
      <c r="R28" s="54">
        <f t="shared" si="0"/>
        <v>6533.351000000002</v>
      </c>
    </row>
    <row r="29" spans="1:22" s="52" customFormat="1" ht="18.75" customHeight="1">
      <c r="A29" s="134"/>
      <c r="B29" s="120"/>
      <c r="C29" s="121"/>
      <c r="D29" s="122"/>
      <c r="E29" s="122"/>
      <c r="F29" s="120"/>
      <c r="G29" s="119"/>
      <c r="H29" s="41" t="s">
        <v>27</v>
      </c>
      <c r="I29" s="41" t="s">
        <v>24</v>
      </c>
      <c r="J29" s="41" t="s">
        <v>46</v>
      </c>
      <c r="K29" s="41" t="s">
        <v>177</v>
      </c>
      <c r="L29" s="41" t="s">
        <v>150</v>
      </c>
      <c r="M29" s="46">
        <f>1900369+4707.492+3512.4+3028.68</f>
        <v>1911617.572</v>
      </c>
      <c r="N29" s="65"/>
      <c r="P29" s="53">
        <v>1216484.2</v>
      </c>
      <c r="R29" s="54">
        <f t="shared" si="0"/>
        <v>695133.372</v>
      </c>
      <c r="V29" s="66">
        <f>M29+M30+M36+M37</f>
        <v>2327965.5</v>
      </c>
    </row>
    <row r="30" spans="1:18" s="52" customFormat="1" ht="204.75" customHeight="1">
      <c r="A30" s="134"/>
      <c r="B30" s="120"/>
      <c r="C30" s="121"/>
      <c r="D30" s="122"/>
      <c r="E30" s="122"/>
      <c r="F30" s="120"/>
      <c r="G30" s="119"/>
      <c r="H30" s="41" t="s">
        <v>27</v>
      </c>
      <c r="I30" s="41" t="s">
        <v>24</v>
      </c>
      <c r="J30" s="41" t="s">
        <v>46</v>
      </c>
      <c r="K30" s="41" t="s">
        <v>177</v>
      </c>
      <c r="L30" s="41" t="s">
        <v>149</v>
      </c>
      <c r="M30" s="46">
        <f>31108.7+89.808+61.52</f>
        <v>31260.028000000002</v>
      </c>
      <c r="N30" s="65"/>
      <c r="P30" s="53">
        <v>26060.5</v>
      </c>
      <c r="R30" s="54">
        <f t="shared" si="0"/>
        <v>5199.528000000002</v>
      </c>
    </row>
    <row r="31" spans="1:18" s="52" customFormat="1" ht="109.5" customHeight="1">
      <c r="A31" s="102" t="s">
        <v>134</v>
      </c>
      <c r="B31" s="108" t="s">
        <v>234</v>
      </c>
      <c r="C31" s="96" t="s">
        <v>191</v>
      </c>
      <c r="D31" s="111">
        <v>43831</v>
      </c>
      <c r="E31" s="111">
        <v>44196</v>
      </c>
      <c r="F31" s="108" t="s">
        <v>196</v>
      </c>
      <c r="G31" s="123" t="s">
        <v>121</v>
      </c>
      <c r="H31" s="41" t="s">
        <v>27</v>
      </c>
      <c r="I31" s="41" t="s">
        <v>24</v>
      </c>
      <c r="J31" s="41" t="s">
        <v>25</v>
      </c>
      <c r="K31" s="41" t="s">
        <v>235</v>
      </c>
      <c r="L31" s="41" t="s">
        <v>150</v>
      </c>
      <c r="M31" s="46">
        <f>2825.3-45.57</f>
        <v>2779.73</v>
      </c>
      <c r="N31" s="65"/>
      <c r="P31" s="53"/>
      <c r="R31" s="54"/>
    </row>
    <row r="32" spans="1:18" s="52" customFormat="1" ht="13.5">
      <c r="A32" s="103"/>
      <c r="B32" s="109"/>
      <c r="C32" s="97"/>
      <c r="D32" s="112"/>
      <c r="E32" s="112"/>
      <c r="F32" s="109"/>
      <c r="G32" s="124"/>
      <c r="H32" s="41" t="s">
        <v>27</v>
      </c>
      <c r="I32" s="41" t="s">
        <v>24</v>
      </c>
      <c r="J32" s="41" t="s">
        <v>25</v>
      </c>
      <c r="K32" s="41" t="s">
        <v>233</v>
      </c>
      <c r="L32" s="41" t="s">
        <v>149</v>
      </c>
      <c r="M32" s="46">
        <v>45.57</v>
      </c>
      <c r="N32" s="65"/>
      <c r="P32" s="53"/>
      <c r="R32" s="54"/>
    </row>
    <row r="33" spans="1:18" s="52" customFormat="1" ht="13.5">
      <c r="A33" s="103"/>
      <c r="B33" s="109"/>
      <c r="C33" s="97"/>
      <c r="D33" s="112"/>
      <c r="E33" s="112"/>
      <c r="F33" s="109"/>
      <c r="G33" s="124"/>
      <c r="H33" s="41" t="s">
        <v>27</v>
      </c>
      <c r="I33" s="41" t="s">
        <v>24</v>
      </c>
      <c r="J33" s="41" t="s">
        <v>46</v>
      </c>
      <c r="K33" s="41" t="s">
        <v>235</v>
      </c>
      <c r="L33" s="41" t="s">
        <v>150</v>
      </c>
      <c r="M33" s="46">
        <f>1468.652</f>
        <v>1468.652</v>
      </c>
      <c r="N33" s="65"/>
      <c r="P33" s="53"/>
      <c r="R33" s="54"/>
    </row>
    <row r="34" spans="1:18" s="52" customFormat="1" ht="13.5">
      <c r="A34" s="103"/>
      <c r="B34" s="109"/>
      <c r="C34" s="97"/>
      <c r="D34" s="112"/>
      <c r="E34" s="112"/>
      <c r="F34" s="109"/>
      <c r="G34" s="124"/>
      <c r="H34" s="41" t="s">
        <v>27</v>
      </c>
      <c r="I34" s="41" t="s">
        <v>24</v>
      </c>
      <c r="J34" s="41" t="s">
        <v>46</v>
      </c>
      <c r="K34" s="41" t="s">
        <v>233</v>
      </c>
      <c r="L34" s="41" t="s">
        <v>149</v>
      </c>
      <c r="M34" s="46">
        <f>31.248</f>
        <v>31.248</v>
      </c>
      <c r="N34" s="65"/>
      <c r="P34" s="53"/>
      <c r="R34" s="54"/>
    </row>
    <row r="35" spans="1:18" s="52" customFormat="1" ht="30.75" customHeight="1">
      <c r="A35" s="104"/>
      <c r="B35" s="110"/>
      <c r="C35" s="98"/>
      <c r="D35" s="113"/>
      <c r="E35" s="113"/>
      <c r="F35" s="110"/>
      <c r="G35" s="125"/>
      <c r="H35" s="41" t="s">
        <v>27</v>
      </c>
      <c r="I35" s="41" t="s">
        <v>24</v>
      </c>
      <c r="J35" s="41" t="s">
        <v>193</v>
      </c>
      <c r="K35" s="41" t="s">
        <v>235</v>
      </c>
      <c r="L35" s="41" t="s">
        <v>150</v>
      </c>
      <c r="M35" s="46">
        <f>625</f>
        <v>625</v>
      </c>
      <c r="N35" s="65"/>
      <c r="P35" s="53"/>
      <c r="R35" s="54"/>
    </row>
    <row r="36" spans="1:18" s="52" customFormat="1" ht="17.25" customHeight="1">
      <c r="A36" s="102" t="s">
        <v>170</v>
      </c>
      <c r="B36" s="108" t="s">
        <v>213</v>
      </c>
      <c r="C36" s="96" t="s">
        <v>187</v>
      </c>
      <c r="D36" s="111">
        <v>43831</v>
      </c>
      <c r="E36" s="111">
        <v>44196</v>
      </c>
      <c r="F36" s="108" t="s">
        <v>251</v>
      </c>
      <c r="G36" s="123" t="s">
        <v>120</v>
      </c>
      <c r="H36" s="41" t="s">
        <v>27</v>
      </c>
      <c r="I36" s="41" t="s">
        <v>24</v>
      </c>
      <c r="J36" s="41" t="s">
        <v>46</v>
      </c>
      <c r="K36" s="41" t="s">
        <v>214</v>
      </c>
      <c r="L36" s="41" t="s">
        <v>150</v>
      </c>
      <c r="M36" s="46">
        <f>379052.8+185.7-66.6</f>
        <v>379171.9</v>
      </c>
      <c r="N36" s="65">
        <v>8058.4</v>
      </c>
      <c r="O36" s="51">
        <v>11</v>
      </c>
      <c r="P36" s="53">
        <v>278990.5</v>
      </c>
      <c r="R36" s="54">
        <f t="shared" si="0"/>
        <v>100181.40000000002</v>
      </c>
    </row>
    <row r="37" spans="1:18" s="52" customFormat="1" ht="13.5">
      <c r="A37" s="103"/>
      <c r="B37" s="109"/>
      <c r="C37" s="97"/>
      <c r="D37" s="112"/>
      <c r="E37" s="112"/>
      <c r="F37" s="109"/>
      <c r="G37" s="124"/>
      <c r="H37" s="41" t="s">
        <v>27</v>
      </c>
      <c r="I37" s="41" t="s">
        <v>24</v>
      </c>
      <c r="J37" s="41" t="s">
        <v>46</v>
      </c>
      <c r="K37" s="41" t="s">
        <v>214</v>
      </c>
      <c r="L37" s="41" t="s">
        <v>149</v>
      </c>
      <c r="M37" s="46">
        <f>5916</f>
        <v>5916</v>
      </c>
      <c r="N37" s="65">
        <v>184.1</v>
      </c>
      <c r="O37" s="51"/>
      <c r="P37" s="53">
        <v>9370.6</v>
      </c>
      <c r="R37" s="54">
        <f t="shared" si="0"/>
        <v>-3454.6000000000004</v>
      </c>
    </row>
    <row r="38" spans="1:18" s="52" customFormat="1" ht="13.5">
      <c r="A38" s="103"/>
      <c r="B38" s="109"/>
      <c r="C38" s="97"/>
      <c r="D38" s="112"/>
      <c r="E38" s="112"/>
      <c r="F38" s="109"/>
      <c r="G38" s="124"/>
      <c r="H38" s="41" t="s">
        <v>27</v>
      </c>
      <c r="I38" s="41" t="s">
        <v>24</v>
      </c>
      <c r="J38" s="41" t="s">
        <v>46</v>
      </c>
      <c r="K38" s="41" t="s">
        <v>252</v>
      </c>
      <c r="L38" s="41" t="s">
        <v>150</v>
      </c>
      <c r="M38" s="46">
        <v>418.9</v>
      </c>
      <c r="N38" s="65"/>
      <c r="O38" s="51"/>
      <c r="P38" s="53"/>
      <c r="R38" s="54"/>
    </row>
    <row r="39" spans="1:18" s="52" customFormat="1" ht="13.5">
      <c r="A39" s="103"/>
      <c r="B39" s="109"/>
      <c r="C39" s="97"/>
      <c r="D39" s="112"/>
      <c r="E39" s="112"/>
      <c r="F39" s="109"/>
      <c r="G39" s="125"/>
      <c r="H39" s="41" t="s">
        <v>27</v>
      </c>
      <c r="I39" s="41" t="s">
        <v>24</v>
      </c>
      <c r="J39" s="41" t="s">
        <v>46</v>
      </c>
      <c r="K39" s="41" t="s">
        <v>252</v>
      </c>
      <c r="L39" s="41" t="s">
        <v>149</v>
      </c>
      <c r="M39" s="46">
        <v>23.9</v>
      </c>
      <c r="N39" s="65"/>
      <c r="O39" s="51"/>
      <c r="P39" s="53"/>
      <c r="R39" s="54"/>
    </row>
    <row r="40" spans="1:18" s="52" customFormat="1" ht="13.5">
      <c r="A40" s="103"/>
      <c r="B40" s="109"/>
      <c r="C40" s="97"/>
      <c r="D40" s="112"/>
      <c r="E40" s="112"/>
      <c r="F40" s="109"/>
      <c r="G40" s="96" t="s">
        <v>121</v>
      </c>
      <c r="H40" s="41" t="s">
        <v>27</v>
      </c>
      <c r="I40" s="41" t="s">
        <v>24</v>
      </c>
      <c r="J40" s="41" t="s">
        <v>46</v>
      </c>
      <c r="K40" s="41" t="s">
        <v>253</v>
      </c>
      <c r="L40" s="41" t="s">
        <v>150</v>
      </c>
      <c r="M40" s="46">
        <v>7960.1</v>
      </c>
      <c r="N40" s="65"/>
      <c r="O40" s="51"/>
      <c r="P40" s="53"/>
      <c r="R40" s="54"/>
    </row>
    <row r="41" spans="1:18" s="52" customFormat="1" ht="27.75" customHeight="1">
      <c r="A41" s="104"/>
      <c r="B41" s="110"/>
      <c r="C41" s="98"/>
      <c r="D41" s="113"/>
      <c r="E41" s="113"/>
      <c r="F41" s="110"/>
      <c r="G41" s="98"/>
      <c r="H41" s="41" t="s">
        <v>27</v>
      </c>
      <c r="I41" s="41" t="s">
        <v>24</v>
      </c>
      <c r="J41" s="41" t="s">
        <v>46</v>
      </c>
      <c r="K41" s="41" t="s">
        <v>253</v>
      </c>
      <c r="L41" s="41" t="s">
        <v>149</v>
      </c>
      <c r="M41" s="46">
        <v>453.9</v>
      </c>
      <c r="N41" s="65"/>
      <c r="O41" s="51"/>
      <c r="P41" s="53"/>
      <c r="R41" s="54"/>
    </row>
    <row r="42" spans="1:18" s="52" customFormat="1" ht="15" customHeight="1">
      <c r="A42" s="102" t="s">
        <v>135</v>
      </c>
      <c r="B42" s="108" t="s">
        <v>216</v>
      </c>
      <c r="C42" s="96" t="s">
        <v>188</v>
      </c>
      <c r="D42" s="111">
        <v>43831</v>
      </c>
      <c r="E42" s="111">
        <v>44196</v>
      </c>
      <c r="F42" s="108" t="s">
        <v>159</v>
      </c>
      <c r="G42" s="123" t="s">
        <v>120</v>
      </c>
      <c r="H42" s="41" t="s">
        <v>27</v>
      </c>
      <c r="I42" s="41" t="s">
        <v>24</v>
      </c>
      <c r="J42" s="41" t="s">
        <v>193</v>
      </c>
      <c r="K42" s="41" t="s">
        <v>217</v>
      </c>
      <c r="L42" s="41" t="s">
        <v>150</v>
      </c>
      <c r="M42" s="46">
        <v>108544.2</v>
      </c>
      <c r="N42" s="65">
        <v>1278.5</v>
      </c>
      <c r="O42" s="51">
        <v>68.6</v>
      </c>
      <c r="P42" s="53">
        <v>254527.9</v>
      </c>
      <c r="R42" s="54">
        <f>M42-P42</f>
        <v>-145983.7</v>
      </c>
    </row>
    <row r="43" spans="1:18" s="52" customFormat="1" ht="13.5">
      <c r="A43" s="103"/>
      <c r="B43" s="109"/>
      <c r="C43" s="97"/>
      <c r="D43" s="112"/>
      <c r="E43" s="112"/>
      <c r="F43" s="109"/>
      <c r="G43" s="124"/>
      <c r="H43" s="41" t="s">
        <v>27</v>
      </c>
      <c r="I43" s="41" t="s">
        <v>24</v>
      </c>
      <c r="J43" s="41" t="s">
        <v>193</v>
      </c>
      <c r="K43" s="41" t="s">
        <v>218</v>
      </c>
      <c r="L43" s="41" t="s">
        <v>150</v>
      </c>
      <c r="M43" s="46">
        <f>35430.3+66.6</f>
        <v>35496.9</v>
      </c>
      <c r="N43" s="65"/>
      <c r="O43" s="51"/>
      <c r="P43" s="53"/>
      <c r="R43" s="54"/>
    </row>
    <row r="44" spans="1:18" s="52" customFormat="1" ht="13.5">
      <c r="A44" s="103"/>
      <c r="B44" s="109"/>
      <c r="C44" s="97"/>
      <c r="D44" s="112"/>
      <c r="E44" s="112"/>
      <c r="F44" s="109"/>
      <c r="G44" s="124"/>
      <c r="H44" s="41" t="s">
        <v>27</v>
      </c>
      <c r="I44" s="41" t="s">
        <v>24</v>
      </c>
      <c r="J44" s="41" t="s">
        <v>193</v>
      </c>
      <c r="K44" s="41" t="s">
        <v>218</v>
      </c>
      <c r="L44" s="41" t="s">
        <v>149</v>
      </c>
      <c r="M44" s="46">
        <v>5133.3</v>
      </c>
      <c r="N44" s="65"/>
      <c r="O44" s="51"/>
      <c r="P44" s="53"/>
      <c r="R44" s="54"/>
    </row>
    <row r="45" spans="1:18" s="52" customFormat="1" ht="13.5">
      <c r="A45" s="103"/>
      <c r="B45" s="109"/>
      <c r="C45" s="97"/>
      <c r="D45" s="112"/>
      <c r="E45" s="112"/>
      <c r="F45" s="109"/>
      <c r="G45" s="124"/>
      <c r="H45" s="41" t="s">
        <v>27</v>
      </c>
      <c r="I45" s="41" t="s">
        <v>24</v>
      </c>
      <c r="J45" s="41" t="s">
        <v>193</v>
      </c>
      <c r="K45" s="41" t="s">
        <v>254</v>
      </c>
      <c r="L45" s="41" t="s">
        <v>150</v>
      </c>
      <c r="M45" s="46">
        <v>921.1</v>
      </c>
      <c r="N45" s="65"/>
      <c r="O45" s="51"/>
      <c r="P45" s="53"/>
      <c r="R45" s="54"/>
    </row>
    <row r="46" spans="1:18" s="52" customFormat="1" ht="13.5">
      <c r="A46" s="103"/>
      <c r="B46" s="109"/>
      <c r="C46" s="97"/>
      <c r="D46" s="112"/>
      <c r="E46" s="112"/>
      <c r="F46" s="109"/>
      <c r="G46" s="124"/>
      <c r="H46" s="41" t="s">
        <v>27</v>
      </c>
      <c r="I46" s="41" t="s">
        <v>24</v>
      </c>
      <c r="J46" s="41" t="s">
        <v>193</v>
      </c>
      <c r="K46" s="41" t="s">
        <v>254</v>
      </c>
      <c r="L46" s="41" t="s">
        <v>149</v>
      </c>
      <c r="M46" s="46">
        <v>21.4</v>
      </c>
      <c r="N46" s="65"/>
      <c r="O46" s="51"/>
      <c r="P46" s="53"/>
      <c r="R46" s="54"/>
    </row>
    <row r="47" spans="1:18" s="52" customFormat="1" ht="13.5">
      <c r="A47" s="103"/>
      <c r="B47" s="109"/>
      <c r="C47" s="97"/>
      <c r="D47" s="112"/>
      <c r="E47" s="112"/>
      <c r="F47" s="109"/>
      <c r="G47" s="125"/>
      <c r="H47" s="41" t="s">
        <v>27</v>
      </c>
      <c r="I47" s="41" t="s">
        <v>24</v>
      </c>
      <c r="J47" s="41" t="s">
        <v>193</v>
      </c>
      <c r="K47" s="41" t="s">
        <v>255</v>
      </c>
      <c r="L47" s="41" t="s">
        <v>150</v>
      </c>
      <c r="M47" s="46">
        <f>182311.3+3833.3+1537.6</f>
        <v>187682.19999999998</v>
      </c>
      <c r="N47" s="65"/>
      <c r="O47" s="51"/>
      <c r="P47" s="53"/>
      <c r="R47" s="54"/>
    </row>
    <row r="48" spans="1:18" s="52" customFormat="1" ht="13.5">
      <c r="A48" s="103"/>
      <c r="B48" s="109"/>
      <c r="C48" s="97"/>
      <c r="D48" s="112"/>
      <c r="E48" s="112"/>
      <c r="F48" s="109"/>
      <c r="G48" s="96" t="s">
        <v>121</v>
      </c>
      <c r="H48" s="41" t="s">
        <v>27</v>
      </c>
      <c r="I48" s="41" t="s">
        <v>24</v>
      </c>
      <c r="J48" s="41" t="s">
        <v>193</v>
      </c>
      <c r="K48" s="41" t="s">
        <v>256</v>
      </c>
      <c r="L48" s="41" t="s">
        <v>150</v>
      </c>
      <c r="M48" s="46">
        <v>17500.7</v>
      </c>
      <c r="N48" s="65"/>
      <c r="O48" s="51"/>
      <c r="P48" s="53"/>
      <c r="R48" s="54"/>
    </row>
    <row r="49" spans="1:18" s="52" customFormat="1" ht="13.5">
      <c r="A49" s="103"/>
      <c r="B49" s="109"/>
      <c r="C49" s="97"/>
      <c r="D49" s="112"/>
      <c r="E49" s="112"/>
      <c r="F49" s="109"/>
      <c r="G49" s="97"/>
      <c r="H49" s="41" t="s">
        <v>27</v>
      </c>
      <c r="I49" s="41" t="s">
        <v>24</v>
      </c>
      <c r="J49" s="41" t="s">
        <v>193</v>
      </c>
      <c r="K49" s="41" t="s">
        <v>256</v>
      </c>
      <c r="L49" s="41" t="s">
        <v>149</v>
      </c>
      <c r="M49" s="46">
        <v>405.9</v>
      </c>
      <c r="N49" s="65"/>
      <c r="O49" s="51"/>
      <c r="P49" s="53"/>
      <c r="R49" s="54"/>
    </row>
    <row r="50" spans="1:18" s="52" customFormat="1" ht="13.5">
      <c r="A50" s="104"/>
      <c r="B50" s="110"/>
      <c r="C50" s="98"/>
      <c r="D50" s="113"/>
      <c r="E50" s="113"/>
      <c r="F50" s="110"/>
      <c r="G50" s="98"/>
      <c r="H50" s="41" t="s">
        <v>27</v>
      </c>
      <c r="I50" s="41" t="s">
        <v>24</v>
      </c>
      <c r="J50" s="41" t="s">
        <v>193</v>
      </c>
      <c r="K50" s="41" t="s">
        <v>257</v>
      </c>
      <c r="L50" s="41" t="s">
        <v>150</v>
      </c>
      <c r="M50" s="46">
        <f>28348-1280.4</f>
        <v>27067.6</v>
      </c>
      <c r="N50" s="65"/>
      <c r="O50" s="51"/>
      <c r="P50" s="53"/>
      <c r="R50" s="54"/>
    </row>
    <row r="51" spans="1:21" s="52" customFormat="1" ht="17.25" customHeight="1">
      <c r="A51" s="134" t="s">
        <v>136</v>
      </c>
      <c r="B51" s="120" t="s">
        <v>219</v>
      </c>
      <c r="C51" s="121" t="s">
        <v>194</v>
      </c>
      <c r="D51" s="122">
        <v>43831</v>
      </c>
      <c r="E51" s="122">
        <v>44196</v>
      </c>
      <c r="F51" s="120" t="s">
        <v>145</v>
      </c>
      <c r="G51" s="121" t="s">
        <v>120</v>
      </c>
      <c r="H51" s="41" t="s">
        <v>27</v>
      </c>
      <c r="I51" s="41" t="s">
        <v>24</v>
      </c>
      <c r="J51" s="41" t="s">
        <v>24</v>
      </c>
      <c r="K51" s="41" t="s">
        <v>220</v>
      </c>
      <c r="L51" s="41" t="s">
        <v>150</v>
      </c>
      <c r="M51" s="46">
        <v>3475.4</v>
      </c>
      <c r="N51" s="65">
        <v>250.2</v>
      </c>
      <c r="P51" s="53">
        <v>7014.8</v>
      </c>
      <c r="R51" s="54">
        <f>M51-P51</f>
        <v>-3539.4</v>
      </c>
      <c r="S51" s="52">
        <v>612</v>
      </c>
      <c r="U51" s="64"/>
    </row>
    <row r="52" spans="1:21" s="52" customFormat="1" ht="17.25" customHeight="1">
      <c r="A52" s="134"/>
      <c r="B52" s="120"/>
      <c r="C52" s="121"/>
      <c r="D52" s="122"/>
      <c r="E52" s="122"/>
      <c r="F52" s="120"/>
      <c r="G52" s="121"/>
      <c r="H52" s="41" t="s">
        <v>27</v>
      </c>
      <c r="I52" s="41" t="s">
        <v>24</v>
      </c>
      <c r="J52" s="41" t="s">
        <v>24</v>
      </c>
      <c r="K52" s="41" t="s">
        <v>258</v>
      </c>
      <c r="L52" s="41" t="s">
        <v>150</v>
      </c>
      <c r="M52" s="46">
        <v>36.1</v>
      </c>
      <c r="N52" s="65"/>
      <c r="P52" s="53"/>
      <c r="R52" s="54"/>
      <c r="U52" s="64"/>
    </row>
    <row r="53" spans="1:19" s="52" customFormat="1" ht="14.25" customHeight="1">
      <c r="A53" s="134"/>
      <c r="B53" s="120"/>
      <c r="C53" s="121"/>
      <c r="D53" s="122"/>
      <c r="E53" s="122"/>
      <c r="F53" s="120"/>
      <c r="G53" s="121"/>
      <c r="H53" s="41" t="s">
        <v>192</v>
      </c>
      <c r="I53" s="41" t="s">
        <v>24</v>
      </c>
      <c r="J53" s="41" t="s">
        <v>24</v>
      </c>
      <c r="K53" s="41" t="s">
        <v>221</v>
      </c>
      <c r="L53" s="41" t="s">
        <v>152</v>
      </c>
      <c r="M53" s="46">
        <v>70</v>
      </c>
      <c r="N53" s="65"/>
      <c r="P53" s="53"/>
      <c r="R53" s="54"/>
      <c r="S53" s="66"/>
    </row>
    <row r="54" spans="1:18" s="35" customFormat="1" ht="14.25" customHeight="1">
      <c r="A54" s="134"/>
      <c r="B54" s="120"/>
      <c r="C54" s="121"/>
      <c r="D54" s="122"/>
      <c r="E54" s="122"/>
      <c r="F54" s="120"/>
      <c r="G54" s="119" t="s">
        <v>121</v>
      </c>
      <c r="H54" s="41" t="s">
        <v>27</v>
      </c>
      <c r="I54" s="41" t="s">
        <v>24</v>
      </c>
      <c r="J54" s="41" t="s">
        <v>24</v>
      </c>
      <c r="K54" s="41" t="s">
        <v>222</v>
      </c>
      <c r="L54" s="41" t="s">
        <v>150</v>
      </c>
      <c r="M54" s="46">
        <f>27224-15670.4-8275.6-3278</f>
        <v>0</v>
      </c>
      <c r="N54" s="63"/>
      <c r="P54" s="56"/>
      <c r="R54" s="57"/>
    </row>
    <row r="55" spans="1:18" s="35" customFormat="1" ht="14.25" customHeight="1">
      <c r="A55" s="134"/>
      <c r="B55" s="120"/>
      <c r="C55" s="121"/>
      <c r="D55" s="122"/>
      <c r="E55" s="122"/>
      <c r="F55" s="120"/>
      <c r="G55" s="119"/>
      <c r="H55" s="41" t="s">
        <v>27</v>
      </c>
      <c r="I55" s="41" t="s">
        <v>24</v>
      </c>
      <c r="J55" s="41" t="s">
        <v>24</v>
      </c>
      <c r="K55" s="41" t="s">
        <v>291</v>
      </c>
      <c r="L55" s="41" t="s">
        <v>150</v>
      </c>
      <c r="M55" s="46">
        <v>7755.52</v>
      </c>
      <c r="N55" s="63"/>
      <c r="P55" s="56"/>
      <c r="R55" s="57"/>
    </row>
    <row r="56" spans="1:18" s="35" customFormat="1" ht="14.25" customHeight="1">
      <c r="A56" s="134"/>
      <c r="B56" s="120"/>
      <c r="C56" s="121"/>
      <c r="D56" s="122"/>
      <c r="E56" s="122"/>
      <c r="F56" s="120"/>
      <c r="G56" s="119"/>
      <c r="H56" s="41" t="s">
        <v>27</v>
      </c>
      <c r="I56" s="41" t="s">
        <v>24</v>
      </c>
      <c r="J56" s="41" t="s">
        <v>24</v>
      </c>
      <c r="K56" s="41" t="s">
        <v>259</v>
      </c>
      <c r="L56" s="41" t="s">
        <v>150</v>
      </c>
      <c r="M56" s="46">
        <v>685.6</v>
      </c>
      <c r="N56" s="63"/>
      <c r="P56" s="56"/>
      <c r="R56" s="57"/>
    </row>
    <row r="57" spans="1:19" s="52" customFormat="1" ht="54.75" customHeight="1">
      <c r="A57" s="134"/>
      <c r="B57" s="120"/>
      <c r="C57" s="121"/>
      <c r="D57" s="122"/>
      <c r="E57" s="122"/>
      <c r="F57" s="120"/>
      <c r="G57" s="119"/>
      <c r="H57" s="41" t="s">
        <v>192</v>
      </c>
      <c r="I57" s="41" t="s">
        <v>24</v>
      </c>
      <c r="J57" s="41" t="s">
        <v>24</v>
      </c>
      <c r="K57" s="41" t="s">
        <v>291</v>
      </c>
      <c r="L57" s="41" t="s">
        <v>155</v>
      </c>
      <c r="M57" s="46">
        <f>38516.2+2.3-9931.5-24271.392</f>
        <v>4315.608</v>
      </c>
      <c r="N57" s="65"/>
      <c r="P57" s="53"/>
      <c r="R57" s="54"/>
      <c r="S57" s="66">
        <f>M57-4315.608</f>
        <v>0</v>
      </c>
    </row>
    <row r="58" spans="1:18" s="52" customFormat="1" ht="39" customHeight="1">
      <c r="A58" s="134" t="s">
        <v>137</v>
      </c>
      <c r="B58" s="120" t="s">
        <v>223</v>
      </c>
      <c r="C58" s="121" t="s">
        <v>187</v>
      </c>
      <c r="D58" s="122">
        <v>43831</v>
      </c>
      <c r="E58" s="122">
        <v>44196</v>
      </c>
      <c r="F58" s="120" t="s">
        <v>130</v>
      </c>
      <c r="G58" s="121" t="s">
        <v>120</v>
      </c>
      <c r="H58" s="41" t="s">
        <v>27</v>
      </c>
      <c r="I58" s="41" t="s">
        <v>24</v>
      </c>
      <c r="J58" s="41" t="s">
        <v>25</v>
      </c>
      <c r="K58" s="41" t="s">
        <v>224</v>
      </c>
      <c r="L58" s="41" t="s">
        <v>150</v>
      </c>
      <c r="M58" s="82">
        <f>88998.4-3380.6-1577.52988-1177.1-5050.1-449.1-67.2-6620-4031.2</f>
        <v>66645.57011999997</v>
      </c>
      <c r="N58" s="65"/>
      <c r="P58" s="53">
        <v>63347.1</v>
      </c>
      <c r="R58" s="54">
        <f aca="true" t="shared" si="1" ref="R58:R63">M58-P58</f>
        <v>3298.4701199999763</v>
      </c>
    </row>
    <row r="59" spans="1:18" s="52" customFormat="1" ht="33" customHeight="1">
      <c r="A59" s="134"/>
      <c r="B59" s="120"/>
      <c r="C59" s="121"/>
      <c r="D59" s="121"/>
      <c r="E59" s="121"/>
      <c r="F59" s="120"/>
      <c r="G59" s="121"/>
      <c r="H59" s="41" t="s">
        <v>27</v>
      </c>
      <c r="I59" s="41" t="s">
        <v>24</v>
      </c>
      <c r="J59" s="41" t="s">
        <v>25</v>
      </c>
      <c r="K59" s="41" t="s">
        <v>224</v>
      </c>
      <c r="L59" s="41" t="s">
        <v>149</v>
      </c>
      <c r="M59" s="82">
        <f>1918-739.7</f>
        <v>1178.3</v>
      </c>
      <c r="N59" s="65"/>
      <c r="P59" s="53">
        <v>1410.1</v>
      </c>
      <c r="R59" s="54">
        <f t="shared" si="1"/>
        <v>-231.79999999999995</v>
      </c>
    </row>
    <row r="60" spans="1:18" s="52" customFormat="1" ht="45.75" customHeight="1">
      <c r="A60" s="134" t="s">
        <v>93</v>
      </c>
      <c r="B60" s="120" t="s">
        <v>225</v>
      </c>
      <c r="C60" s="121" t="s">
        <v>187</v>
      </c>
      <c r="D60" s="122">
        <v>43831</v>
      </c>
      <c r="E60" s="122">
        <v>44196</v>
      </c>
      <c r="F60" s="120" t="s">
        <v>148</v>
      </c>
      <c r="G60" s="119" t="s">
        <v>120</v>
      </c>
      <c r="H60" s="41" t="s">
        <v>27</v>
      </c>
      <c r="I60" s="41" t="s">
        <v>24</v>
      </c>
      <c r="J60" s="41" t="s">
        <v>46</v>
      </c>
      <c r="K60" s="41" t="s">
        <v>226</v>
      </c>
      <c r="L60" s="41" t="s">
        <v>150</v>
      </c>
      <c r="M60" s="82">
        <f>64599.5-11495.60959</f>
        <v>53103.89041</v>
      </c>
      <c r="N60" s="65"/>
      <c r="P60" s="53">
        <v>57108</v>
      </c>
      <c r="R60" s="54">
        <f t="shared" si="1"/>
        <v>-4004.10959</v>
      </c>
    </row>
    <row r="61" spans="1:18" s="52" customFormat="1" ht="27" customHeight="1">
      <c r="A61" s="134"/>
      <c r="B61" s="120"/>
      <c r="C61" s="121"/>
      <c r="D61" s="121"/>
      <c r="E61" s="121"/>
      <c r="F61" s="120"/>
      <c r="G61" s="119"/>
      <c r="H61" s="41" t="s">
        <v>27</v>
      </c>
      <c r="I61" s="41" t="s">
        <v>24</v>
      </c>
      <c r="J61" s="41" t="s">
        <v>46</v>
      </c>
      <c r="K61" s="41" t="s">
        <v>226</v>
      </c>
      <c r="L61" s="41" t="s">
        <v>149</v>
      </c>
      <c r="M61" s="82">
        <f>1144.4-315.7615</f>
        <v>828.6385</v>
      </c>
      <c r="N61" s="65"/>
      <c r="P61" s="53">
        <v>378.6</v>
      </c>
      <c r="R61" s="54">
        <f t="shared" si="1"/>
        <v>450.0385</v>
      </c>
    </row>
    <row r="62" spans="1:18" s="52" customFormat="1" ht="13.5" customHeight="1" hidden="1">
      <c r="A62" s="134" t="s">
        <v>138</v>
      </c>
      <c r="B62" s="120" t="s">
        <v>227</v>
      </c>
      <c r="C62" s="121" t="s">
        <v>188</v>
      </c>
      <c r="D62" s="122">
        <v>43831</v>
      </c>
      <c r="E62" s="122">
        <v>44196</v>
      </c>
      <c r="F62" s="120" t="s">
        <v>145</v>
      </c>
      <c r="G62" s="119" t="s">
        <v>120</v>
      </c>
      <c r="H62" s="41" t="s">
        <v>27</v>
      </c>
      <c r="I62" s="41" t="s">
        <v>24</v>
      </c>
      <c r="J62" s="41" t="s">
        <v>24</v>
      </c>
      <c r="K62" s="41" t="s">
        <v>195</v>
      </c>
      <c r="L62" s="41" t="s">
        <v>150</v>
      </c>
      <c r="M62" s="46">
        <f>6297-6297</f>
        <v>0</v>
      </c>
      <c r="N62" s="65"/>
      <c r="P62" s="53">
        <v>5610.4345</v>
      </c>
      <c r="R62" s="54">
        <f t="shared" si="1"/>
        <v>-5610.4345</v>
      </c>
    </row>
    <row r="63" spans="1:18" s="52" customFormat="1" ht="13.5" hidden="1">
      <c r="A63" s="134"/>
      <c r="B63" s="120"/>
      <c r="C63" s="121"/>
      <c r="D63" s="122"/>
      <c r="E63" s="122"/>
      <c r="F63" s="120"/>
      <c r="G63" s="119"/>
      <c r="H63" s="41" t="s">
        <v>27</v>
      </c>
      <c r="I63" s="41" t="s">
        <v>24</v>
      </c>
      <c r="J63" s="41" t="s">
        <v>24</v>
      </c>
      <c r="K63" s="41" t="s">
        <v>195</v>
      </c>
      <c r="L63" s="41" t="s">
        <v>149</v>
      </c>
      <c r="M63" s="46">
        <f>156.4-156.4</f>
        <v>0</v>
      </c>
      <c r="N63" s="65"/>
      <c r="P63" s="53">
        <v>156.3655</v>
      </c>
      <c r="R63" s="54">
        <f t="shared" si="1"/>
        <v>-156.3655</v>
      </c>
    </row>
    <row r="64" spans="1:18" s="52" customFormat="1" ht="13.5">
      <c r="A64" s="134"/>
      <c r="B64" s="120"/>
      <c r="C64" s="121"/>
      <c r="D64" s="122"/>
      <c r="E64" s="122"/>
      <c r="F64" s="120"/>
      <c r="G64" s="119" t="s">
        <v>121</v>
      </c>
      <c r="H64" s="41" t="s">
        <v>27</v>
      </c>
      <c r="I64" s="41" t="s">
        <v>24</v>
      </c>
      <c r="J64" s="41" t="s">
        <v>24</v>
      </c>
      <c r="K64" s="41" t="s">
        <v>228</v>
      </c>
      <c r="L64" s="41" t="s">
        <v>150</v>
      </c>
      <c r="M64" s="82">
        <f>25709.5983+10.14-25719.7383+3178.55-3019.149</f>
        <v>159.4010000000003</v>
      </c>
      <c r="N64" s="65"/>
      <c r="P64" s="53"/>
      <c r="R64" s="54"/>
    </row>
    <row r="65" spans="1:18" s="52" customFormat="1" ht="13.5">
      <c r="A65" s="134"/>
      <c r="B65" s="120"/>
      <c r="C65" s="121"/>
      <c r="D65" s="122"/>
      <c r="E65" s="122"/>
      <c r="F65" s="120"/>
      <c r="G65" s="119"/>
      <c r="H65" s="41" t="s">
        <v>27</v>
      </c>
      <c r="I65" s="41" t="s">
        <v>24</v>
      </c>
      <c r="J65" s="41" t="s">
        <v>24</v>
      </c>
      <c r="K65" s="41" t="s">
        <v>292</v>
      </c>
      <c r="L65" s="41" t="s">
        <v>150</v>
      </c>
      <c r="M65" s="82">
        <f>4232.572-75.4</f>
        <v>4157.1720000000005</v>
      </c>
      <c r="N65" s="65"/>
      <c r="P65" s="53"/>
      <c r="R65" s="54"/>
    </row>
    <row r="66" spans="1:18" s="52" customFormat="1" ht="92.25" customHeight="1">
      <c r="A66" s="134"/>
      <c r="B66" s="120"/>
      <c r="C66" s="121"/>
      <c r="D66" s="122"/>
      <c r="E66" s="122"/>
      <c r="F66" s="120"/>
      <c r="G66" s="119"/>
      <c r="H66" s="41" t="s">
        <v>27</v>
      </c>
      <c r="I66" s="41" t="s">
        <v>24</v>
      </c>
      <c r="J66" s="41" t="s">
        <v>24</v>
      </c>
      <c r="K66" s="41" t="s">
        <v>228</v>
      </c>
      <c r="L66" s="41" t="s">
        <v>149</v>
      </c>
      <c r="M66" s="82">
        <f>746.5017-746.5017+99.45-99.45</f>
        <v>0</v>
      </c>
      <c r="N66" s="65"/>
      <c r="P66" s="53"/>
      <c r="R66" s="54"/>
    </row>
    <row r="67" spans="1:18" s="35" customFormat="1" ht="135.75" customHeight="1">
      <c r="A67" s="114" t="s">
        <v>139</v>
      </c>
      <c r="B67" s="108" t="s">
        <v>229</v>
      </c>
      <c r="C67" s="96" t="s">
        <v>189</v>
      </c>
      <c r="D67" s="111">
        <v>43831</v>
      </c>
      <c r="E67" s="111">
        <v>44196</v>
      </c>
      <c r="F67" s="108" t="s">
        <v>147</v>
      </c>
      <c r="G67" s="123" t="s">
        <v>120</v>
      </c>
      <c r="H67" s="41" t="s">
        <v>27</v>
      </c>
      <c r="I67" s="41" t="s">
        <v>24</v>
      </c>
      <c r="J67" s="41" t="s">
        <v>25</v>
      </c>
      <c r="K67" s="41" t="s">
        <v>230</v>
      </c>
      <c r="L67" s="41" t="s">
        <v>150</v>
      </c>
      <c r="M67" s="46">
        <f>21312.2+11386.7+298.836+584.4</f>
        <v>33582.136000000006</v>
      </c>
      <c r="N67" s="63">
        <v>22715.5</v>
      </c>
      <c r="P67" s="56">
        <v>31038.5</v>
      </c>
      <c r="R67" s="57">
        <f>M67-P67</f>
        <v>2543.636000000006</v>
      </c>
    </row>
    <row r="68" spans="1:18" s="35" customFormat="1" ht="117.75" customHeight="1" hidden="1">
      <c r="A68" s="115"/>
      <c r="B68" s="110"/>
      <c r="C68" s="98"/>
      <c r="D68" s="113"/>
      <c r="E68" s="113"/>
      <c r="F68" s="110"/>
      <c r="G68" s="125"/>
      <c r="H68" s="41" t="s">
        <v>27</v>
      </c>
      <c r="I68" s="41" t="s">
        <v>24</v>
      </c>
      <c r="J68" s="41" t="s">
        <v>25</v>
      </c>
      <c r="K68" s="41" t="s">
        <v>293</v>
      </c>
      <c r="L68" s="41" t="s">
        <v>150</v>
      </c>
      <c r="M68" s="46"/>
      <c r="N68" s="63"/>
      <c r="P68" s="56"/>
      <c r="R68" s="57"/>
    </row>
    <row r="69" spans="1:18" s="52" customFormat="1" ht="13.5" customHeight="1">
      <c r="A69" s="102" t="s">
        <v>140</v>
      </c>
      <c r="B69" s="108" t="s">
        <v>231</v>
      </c>
      <c r="C69" s="96" t="s">
        <v>189</v>
      </c>
      <c r="D69" s="111">
        <v>43831</v>
      </c>
      <c r="E69" s="111">
        <v>44196</v>
      </c>
      <c r="F69" s="108" t="s">
        <v>158</v>
      </c>
      <c r="G69" s="119" t="s">
        <v>120</v>
      </c>
      <c r="H69" s="41" t="s">
        <v>27</v>
      </c>
      <c r="I69" s="41" t="s">
        <v>24</v>
      </c>
      <c r="J69" s="41" t="s">
        <v>46</v>
      </c>
      <c r="K69" s="41" t="s">
        <v>232</v>
      </c>
      <c r="L69" s="41" t="s">
        <v>150</v>
      </c>
      <c r="M69" s="82">
        <f>30327.2+74799.6-3881+2687.6-2170.44483+1177.1-2118.9+1396.5</f>
        <v>102217.65517000003</v>
      </c>
      <c r="N69" s="65">
        <v>4729</v>
      </c>
      <c r="P69" s="53">
        <v>62246.100000000006</v>
      </c>
      <c r="R69" s="54">
        <f>M69-P69</f>
        <v>39971.55517000002</v>
      </c>
    </row>
    <row r="70" spans="1:18" s="52" customFormat="1" ht="13.5" customHeight="1">
      <c r="A70" s="103"/>
      <c r="B70" s="109"/>
      <c r="C70" s="97"/>
      <c r="D70" s="112"/>
      <c r="E70" s="112"/>
      <c r="F70" s="109"/>
      <c r="G70" s="119"/>
      <c r="H70" s="41" t="s">
        <v>27</v>
      </c>
      <c r="I70" s="41" t="s">
        <v>24</v>
      </c>
      <c r="J70" s="41" t="s">
        <v>46</v>
      </c>
      <c r="K70" s="41" t="s">
        <v>232</v>
      </c>
      <c r="L70" s="41" t="s">
        <v>149</v>
      </c>
      <c r="M70" s="82">
        <f>1000.9+13.4</f>
        <v>1014.3</v>
      </c>
      <c r="N70" s="65"/>
      <c r="P70" s="53"/>
      <c r="R70" s="54"/>
    </row>
    <row r="71" spans="1:18" s="52" customFormat="1" ht="13.5" customHeight="1">
      <c r="A71" s="103"/>
      <c r="B71" s="109"/>
      <c r="C71" s="97"/>
      <c r="D71" s="112"/>
      <c r="E71" s="112"/>
      <c r="F71" s="109"/>
      <c r="G71" s="119"/>
      <c r="H71" s="41" t="s">
        <v>27</v>
      </c>
      <c r="I71" s="41" t="s">
        <v>24</v>
      </c>
      <c r="J71" s="41" t="s">
        <v>46</v>
      </c>
      <c r="K71" s="41" t="s">
        <v>260</v>
      </c>
      <c r="L71" s="41" t="s">
        <v>150</v>
      </c>
      <c r="M71" s="82">
        <f>2388-537.3</f>
        <v>1850.7</v>
      </c>
      <c r="N71" s="65"/>
      <c r="P71" s="53"/>
      <c r="R71" s="54"/>
    </row>
    <row r="72" spans="1:18" s="52" customFormat="1" ht="13.5">
      <c r="A72" s="103"/>
      <c r="B72" s="109"/>
      <c r="C72" s="97"/>
      <c r="D72" s="112"/>
      <c r="E72" s="112"/>
      <c r="F72" s="109"/>
      <c r="G72" s="119"/>
      <c r="H72" s="41" t="s">
        <v>27</v>
      </c>
      <c r="I72" s="41" t="s">
        <v>24</v>
      </c>
      <c r="J72" s="41" t="s">
        <v>193</v>
      </c>
      <c r="K72" s="41" t="s">
        <v>232</v>
      </c>
      <c r="L72" s="41" t="s">
        <v>150</v>
      </c>
      <c r="M72" s="82">
        <f>2480.4+7152.7+3881+2170.44483+306.8</f>
        <v>15991.34483</v>
      </c>
      <c r="N72" s="65"/>
      <c r="P72" s="53"/>
      <c r="R72" s="54"/>
    </row>
    <row r="73" spans="1:18" s="52" customFormat="1" ht="13.5">
      <c r="A73" s="103"/>
      <c r="B73" s="109"/>
      <c r="C73" s="97"/>
      <c r="D73" s="112"/>
      <c r="E73" s="112"/>
      <c r="F73" s="109"/>
      <c r="G73" s="119"/>
      <c r="H73" s="41" t="s">
        <v>27</v>
      </c>
      <c r="I73" s="41" t="s">
        <v>24</v>
      </c>
      <c r="J73" s="41" t="s">
        <v>24</v>
      </c>
      <c r="K73" s="41" t="s">
        <v>232</v>
      </c>
      <c r="L73" s="41" t="s">
        <v>150</v>
      </c>
      <c r="M73" s="82">
        <f>6235+5647.5+1216.8</f>
        <v>13099.3</v>
      </c>
      <c r="N73" s="65"/>
      <c r="P73" s="53"/>
      <c r="R73" s="54"/>
    </row>
    <row r="74" spans="1:18" s="52" customFormat="1" ht="88.5" customHeight="1">
      <c r="A74" s="104"/>
      <c r="B74" s="110"/>
      <c r="C74" s="98"/>
      <c r="D74" s="113"/>
      <c r="E74" s="113"/>
      <c r="F74" s="110"/>
      <c r="G74" s="81" t="s">
        <v>121</v>
      </c>
      <c r="H74" s="41" t="s">
        <v>27</v>
      </c>
      <c r="I74" s="41" t="s">
        <v>24</v>
      </c>
      <c r="J74" s="41" t="s">
        <v>46</v>
      </c>
      <c r="K74" s="41" t="s">
        <v>260</v>
      </c>
      <c r="L74" s="41" t="s">
        <v>150</v>
      </c>
      <c r="M74" s="82">
        <f>9552-2149.2</f>
        <v>7402.8</v>
      </c>
      <c r="N74" s="65"/>
      <c r="P74" s="53"/>
      <c r="R74" s="54"/>
    </row>
    <row r="75" spans="1:18" s="52" customFormat="1" ht="15" customHeight="1">
      <c r="A75" s="102" t="s">
        <v>141</v>
      </c>
      <c r="B75" s="108" t="s">
        <v>236</v>
      </c>
      <c r="C75" s="96" t="s">
        <v>190</v>
      </c>
      <c r="D75" s="111">
        <v>43831</v>
      </c>
      <c r="E75" s="111">
        <v>44196</v>
      </c>
      <c r="F75" s="108" t="s">
        <v>178</v>
      </c>
      <c r="G75" s="119" t="s">
        <v>120</v>
      </c>
      <c r="H75" s="41" t="s">
        <v>27</v>
      </c>
      <c r="I75" s="41" t="s">
        <v>24</v>
      </c>
      <c r="J75" s="41" t="s">
        <v>75</v>
      </c>
      <c r="K75" s="41" t="s">
        <v>237</v>
      </c>
      <c r="L75" s="41" t="s">
        <v>151</v>
      </c>
      <c r="M75" s="82">
        <f>161750.3-2687.6-704.9</f>
        <v>158357.8</v>
      </c>
      <c r="N75" s="65"/>
      <c r="P75" s="53">
        <v>5443.1</v>
      </c>
      <c r="R75" s="54">
        <f>M75-P75</f>
        <v>152914.69999999998</v>
      </c>
    </row>
    <row r="76" spans="1:18" s="52" customFormat="1" ht="13.5">
      <c r="A76" s="103"/>
      <c r="B76" s="109"/>
      <c r="C76" s="97"/>
      <c r="D76" s="112"/>
      <c r="E76" s="112"/>
      <c r="F76" s="109"/>
      <c r="G76" s="119"/>
      <c r="H76" s="41" t="s">
        <v>27</v>
      </c>
      <c r="I76" s="41" t="s">
        <v>24</v>
      </c>
      <c r="J76" s="41" t="s">
        <v>75</v>
      </c>
      <c r="K76" s="41" t="s">
        <v>237</v>
      </c>
      <c r="L76" s="41" t="s">
        <v>152</v>
      </c>
      <c r="M76" s="82">
        <f>2899.2-2</f>
        <v>2897.2</v>
      </c>
      <c r="N76" s="65">
        <v>14</v>
      </c>
      <c r="P76" s="53">
        <v>527.7</v>
      </c>
      <c r="R76" s="54">
        <f>M76-P76</f>
        <v>2369.5</v>
      </c>
    </row>
    <row r="77" spans="1:18" s="52" customFormat="1" ht="15.75" customHeight="1">
      <c r="A77" s="103"/>
      <c r="B77" s="109"/>
      <c r="C77" s="97"/>
      <c r="D77" s="112"/>
      <c r="E77" s="112"/>
      <c r="F77" s="109"/>
      <c r="G77" s="119"/>
      <c r="H77" s="41" t="s">
        <v>27</v>
      </c>
      <c r="I77" s="41" t="s">
        <v>24</v>
      </c>
      <c r="J77" s="41" t="s">
        <v>75</v>
      </c>
      <c r="K77" s="41" t="s">
        <v>237</v>
      </c>
      <c r="L77" s="41" t="s">
        <v>153</v>
      </c>
      <c r="M77" s="82">
        <f>58.4+2</f>
        <v>60.4</v>
      </c>
      <c r="N77" s="65"/>
      <c r="P77" s="53">
        <v>14.5</v>
      </c>
      <c r="R77" s="54">
        <f>M77-P77</f>
        <v>45.9</v>
      </c>
    </row>
    <row r="78" spans="1:18" s="52" customFormat="1" ht="13.5">
      <c r="A78" s="103"/>
      <c r="B78" s="109"/>
      <c r="C78" s="97"/>
      <c r="D78" s="112"/>
      <c r="E78" s="112"/>
      <c r="F78" s="109"/>
      <c r="G78" s="119"/>
      <c r="H78" s="41" t="s">
        <v>27</v>
      </c>
      <c r="I78" s="41" t="s">
        <v>24</v>
      </c>
      <c r="J78" s="41" t="s">
        <v>75</v>
      </c>
      <c r="K78" s="41" t="s">
        <v>261</v>
      </c>
      <c r="L78" s="41" t="s">
        <v>151</v>
      </c>
      <c r="M78" s="82">
        <f>3073.7-4.17693-3.56842-2.37895</f>
        <v>3063.5757</v>
      </c>
      <c r="N78" s="65"/>
      <c r="P78" s="53"/>
      <c r="R78" s="54"/>
    </row>
    <row r="79" spans="1:18" s="52" customFormat="1" ht="227.25" customHeight="1">
      <c r="A79" s="104"/>
      <c r="B79" s="110"/>
      <c r="C79" s="98"/>
      <c r="D79" s="113"/>
      <c r="E79" s="113"/>
      <c r="F79" s="110"/>
      <c r="G79" s="81" t="s">
        <v>121</v>
      </c>
      <c r="H79" s="41" t="s">
        <v>27</v>
      </c>
      <c r="I79" s="41" t="s">
        <v>24</v>
      </c>
      <c r="J79" s="41" t="s">
        <v>75</v>
      </c>
      <c r="K79" s="41" t="s">
        <v>262</v>
      </c>
      <c r="L79" s="41" t="s">
        <v>151</v>
      </c>
      <c r="M79" s="82">
        <f>58400.1-79.36162-67.8-45.2</f>
        <v>58207.738379999995</v>
      </c>
      <c r="N79" s="65"/>
      <c r="P79" s="53"/>
      <c r="R79" s="54"/>
    </row>
    <row r="80" spans="1:18" s="52" customFormat="1" ht="18" customHeight="1">
      <c r="A80" s="134" t="s">
        <v>215</v>
      </c>
      <c r="B80" s="120" t="s">
        <v>238</v>
      </c>
      <c r="C80" s="121" t="s">
        <v>188</v>
      </c>
      <c r="D80" s="122">
        <v>43831</v>
      </c>
      <c r="E80" s="122">
        <v>44196</v>
      </c>
      <c r="F80" s="120" t="s">
        <v>146</v>
      </c>
      <c r="G80" s="119" t="s">
        <v>121</v>
      </c>
      <c r="H80" s="41" t="s">
        <v>27</v>
      </c>
      <c r="I80" s="41" t="s">
        <v>93</v>
      </c>
      <c r="J80" s="41" t="s">
        <v>94</v>
      </c>
      <c r="K80" s="41" t="s">
        <v>239</v>
      </c>
      <c r="L80" s="41" t="s">
        <v>152</v>
      </c>
      <c r="M80" s="46">
        <v>59.6</v>
      </c>
      <c r="N80" s="65"/>
      <c r="P80" s="53">
        <v>46</v>
      </c>
      <c r="R80" s="54">
        <f aca="true" t="shared" si="2" ref="R80:R89">M80-P80</f>
        <v>13.600000000000001</v>
      </c>
    </row>
    <row r="81" spans="1:18" s="52" customFormat="1" ht="18" customHeight="1">
      <c r="A81" s="134"/>
      <c r="B81" s="120"/>
      <c r="C81" s="121"/>
      <c r="D81" s="122"/>
      <c r="E81" s="122"/>
      <c r="F81" s="120"/>
      <c r="G81" s="119"/>
      <c r="H81" s="41" t="s">
        <v>27</v>
      </c>
      <c r="I81" s="41" t="s">
        <v>93</v>
      </c>
      <c r="J81" s="41" t="s">
        <v>94</v>
      </c>
      <c r="K81" s="41" t="s">
        <v>239</v>
      </c>
      <c r="L81" s="41" t="s">
        <v>154</v>
      </c>
      <c r="M81" s="46">
        <v>29856.1</v>
      </c>
      <c r="N81" s="65"/>
      <c r="P81" s="53">
        <v>15318.8</v>
      </c>
      <c r="R81" s="54">
        <f t="shared" si="2"/>
        <v>14537.3</v>
      </c>
    </row>
    <row r="82" spans="1:18" s="52" customFormat="1" ht="18" customHeight="1">
      <c r="A82" s="134"/>
      <c r="B82" s="120"/>
      <c r="C82" s="121"/>
      <c r="D82" s="122"/>
      <c r="E82" s="122"/>
      <c r="F82" s="120"/>
      <c r="G82" s="119"/>
      <c r="H82" s="41" t="s">
        <v>27</v>
      </c>
      <c r="I82" s="41" t="s">
        <v>93</v>
      </c>
      <c r="J82" s="41" t="s">
        <v>94</v>
      </c>
      <c r="K82" s="41" t="s">
        <v>240</v>
      </c>
      <c r="L82" s="41" t="s">
        <v>152</v>
      </c>
      <c r="M82" s="46">
        <v>16.3</v>
      </c>
      <c r="N82" s="65"/>
      <c r="P82" s="53">
        <v>19</v>
      </c>
      <c r="R82" s="54">
        <f t="shared" si="2"/>
        <v>-2.6999999999999993</v>
      </c>
    </row>
    <row r="83" spans="1:19" s="52" customFormat="1" ht="18" customHeight="1">
      <c r="A83" s="134"/>
      <c r="B83" s="120"/>
      <c r="C83" s="121"/>
      <c r="D83" s="122"/>
      <c r="E83" s="122"/>
      <c r="F83" s="120"/>
      <c r="G83" s="119"/>
      <c r="H83" s="41" t="s">
        <v>27</v>
      </c>
      <c r="I83" s="41" t="s">
        <v>93</v>
      </c>
      <c r="J83" s="41" t="s">
        <v>94</v>
      </c>
      <c r="K83" s="41" t="s">
        <v>240</v>
      </c>
      <c r="L83" s="41" t="s">
        <v>155</v>
      </c>
      <c r="M83" s="46">
        <v>11816.4</v>
      </c>
      <c r="N83" s="65"/>
      <c r="P83" s="53">
        <v>9117.8</v>
      </c>
      <c r="R83" s="54">
        <f t="shared" si="2"/>
        <v>2698.6000000000004</v>
      </c>
      <c r="S83" s="50"/>
    </row>
    <row r="84" spans="1:18" s="52" customFormat="1" ht="18" customHeight="1">
      <c r="A84" s="134"/>
      <c r="B84" s="120"/>
      <c r="C84" s="121"/>
      <c r="D84" s="122"/>
      <c r="E84" s="122"/>
      <c r="F84" s="120"/>
      <c r="G84" s="119"/>
      <c r="H84" s="41" t="s">
        <v>27</v>
      </c>
      <c r="I84" s="41" t="s">
        <v>93</v>
      </c>
      <c r="J84" s="41" t="s">
        <v>94</v>
      </c>
      <c r="K84" s="41" t="s">
        <v>241</v>
      </c>
      <c r="L84" s="41" t="s">
        <v>152</v>
      </c>
      <c r="M84" s="46">
        <f>136.2+9.8</f>
        <v>146</v>
      </c>
      <c r="N84" s="65"/>
      <c r="P84" s="53">
        <v>222.7</v>
      </c>
      <c r="R84" s="54">
        <f t="shared" si="2"/>
        <v>-76.69999999999999</v>
      </c>
    </row>
    <row r="85" spans="1:18" s="52" customFormat="1" ht="27" customHeight="1">
      <c r="A85" s="134"/>
      <c r="B85" s="120"/>
      <c r="C85" s="121"/>
      <c r="D85" s="122"/>
      <c r="E85" s="122"/>
      <c r="F85" s="120"/>
      <c r="G85" s="119"/>
      <c r="H85" s="41" t="s">
        <v>27</v>
      </c>
      <c r="I85" s="41" t="s">
        <v>93</v>
      </c>
      <c r="J85" s="41" t="s">
        <v>94</v>
      </c>
      <c r="K85" s="41" t="s">
        <v>241</v>
      </c>
      <c r="L85" s="41" t="s">
        <v>154</v>
      </c>
      <c r="M85" s="46">
        <f>68106.1+4905.8</f>
        <v>73011.90000000001</v>
      </c>
      <c r="N85" s="65"/>
      <c r="P85" s="53">
        <v>74229.5</v>
      </c>
      <c r="R85" s="54">
        <f t="shared" si="2"/>
        <v>-1217.5999999999913</v>
      </c>
    </row>
    <row r="86" spans="1:18" s="52" customFormat="1" ht="80.25" customHeight="1">
      <c r="A86" s="37">
        <v>16</v>
      </c>
      <c r="B86" s="37" t="s">
        <v>242</v>
      </c>
      <c r="C86" s="58" t="s">
        <v>187</v>
      </c>
      <c r="D86" s="74">
        <v>43831</v>
      </c>
      <c r="E86" s="74">
        <v>44196</v>
      </c>
      <c r="F86" s="80" t="s">
        <v>161</v>
      </c>
      <c r="G86" s="81" t="s">
        <v>121</v>
      </c>
      <c r="H86" s="41" t="s">
        <v>27</v>
      </c>
      <c r="I86" s="41" t="s">
        <v>93</v>
      </c>
      <c r="J86" s="41" t="s">
        <v>94</v>
      </c>
      <c r="K86" s="41" t="s">
        <v>243</v>
      </c>
      <c r="L86" s="41" t="s">
        <v>155</v>
      </c>
      <c r="M86" s="46">
        <v>44163.3</v>
      </c>
      <c r="N86" s="65"/>
      <c r="P86" s="53">
        <v>58472.8</v>
      </c>
      <c r="R86" s="54">
        <f t="shared" si="2"/>
        <v>-14309.5</v>
      </c>
    </row>
    <row r="87" spans="1:18" s="52" customFormat="1" ht="18" customHeight="1">
      <c r="A87" s="134" t="s">
        <v>205</v>
      </c>
      <c r="B87" s="131" t="s">
        <v>244</v>
      </c>
      <c r="C87" s="121" t="s">
        <v>191</v>
      </c>
      <c r="D87" s="122">
        <v>43831</v>
      </c>
      <c r="E87" s="122">
        <v>44196</v>
      </c>
      <c r="F87" s="120" t="s">
        <v>160</v>
      </c>
      <c r="G87" s="119" t="s">
        <v>120</v>
      </c>
      <c r="H87" s="41" t="s">
        <v>27</v>
      </c>
      <c r="I87" s="41" t="s">
        <v>24</v>
      </c>
      <c r="J87" s="41" t="s">
        <v>75</v>
      </c>
      <c r="K87" s="41" t="s">
        <v>209</v>
      </c>
      <c r="L87" s="41" t="s">
        <v>152</v>
      </c>
      <c r="M87" s="46">
        <f>218.6-1.8+70+822.2</f>
        <v>1109</v>
      </c>
      <c r="N87" s="65"/>
      <c r="P87" s="53">
        <v>845.6</v>
      </c>
      <c r="R87" s="54">
        <f t="shared" si="2"/>
        <v>263.4</v>
      </c>
    </row>
    <row r="88" spans="1:18" s="52" customFormat="1" ht="154.5" customHeight="1">
      <c r="A88" s="134"/>
      <c r="B88" s="131"/>
      <c r="C88" s="121"/>
      <c r="D88" s="122"/>
      <c r="E88" s="122"/>
      <c r="F88" s="120"/>
      <c r="G88" s="119"/>
      <c r="H88" s="41" t="s">
        <v>27</v>
      </c>
      <c r="I88" s="41" t="s">
        <v>24</v>
      </c>
      <c r="J88" s="41" t="s">
        <v>75</v>
      </c>
      <c r="K88" s="41" t="s">
        <v>209</v>
      </c>
      <c r="L88" s="41" t="s">
        <v>197</v>
      </c>
      <c r="M88" s="46">
        <f>525+255+49.4+240.6+110</f>
        <v>1180</v>
      </c>
      <c r="N88" s="65"/>
      <c r="P88" s="53"/>
      <c r="R88" s="54"/>
    </row>
    <row r="89" spans="1:18" s="52" customFormat="1" ht="15.75" customHeight="1">
      <c r="A89" s="134" t="s">
        <v>169</v>
      </c>
      <c r="B89" s="131" t="s">
        <v>245</v>
      </c>
      <c r="C89" s="121" t="s">
        <v>191</v>
      </c>
      <c r="D89" s="122">
        <v>43831</v>
      </c>
      <c r="E89" s="122">
        <v>44196</v>
      </c>
      <c r="F89" s="120" t="s">
        <v>160</v>
      </c>
      <c r="G89" s="119" t="s">
        <v>120</v>
      </c>
      <c r="H89" s="41" t="s">
        <v>27</v>
      </c>
      <c r="I89" s="41" t="s">
        <v>24</v>
      </c>
      <c r="J89" s="41" t="s">
        <v>46</v>
      </c>
      <c r="K89" s="41" t="s">
        <v>179</v>
      </c>
      <c r="L89" s="41" t="s">
        <v>150</v>
      </c>
      <c r="M89" s="46">
        <f>12.4</f>
        <v>12.4</v>
      </c>
      <c r="N89" s="65"/>
      <c r="P89" s="53">
        <v>304.4</v>
      </c>
      <c r="R89" s="54">
        <f t="shared" si="2"/>
        <v>-292</v>
      </c>
    </row>
    <row r="90" spans="1:18" s="52" customFormat="1" ht="142.5" customHeight="1">
      <c r="A90" s="134"/>
      <c r="B90" s="131"/>
      <c r="C90" s="121"/>
      <c r="D90" s="122"/>
      <c r="E90" s="122"/>
      <c r="F90" s="120"/>
      <c r="G90" s="119"/>
      <c r="H90" s="41" t="s">
        <v>27</v>
      </c>
      <c r="I90" s="41" t="s">
        <v>24</v>
      </c>
      <c r="J90" s="41" t="s">
        <v>193</v>
      </c>
      <c r="K90" s="41" t="s">
        <v>179</v>
      </c>
      <c r="L90" s="41" t="s">
        <v>150</v>
      </c>
      <c r="M90" s="46">
        <f>222.7-49.4-0.336</f>
        <v>172.96399999999997</v>
      </c>
      <c r="N90" s="65"/>
      <c r="P90" s="53"/>
      <c r="R90" s="54"/>
    </row>
    <row r="91" spans="1:18" s="35" customFormat="1" ht="153.75" customHeight="1">
      <c r="A91" s="134" t="s">
        <v>165</v>
      </c>
      <c r="B91" s="131" t="s">
        <v>198</v>
      </c>
      <c r="C91" s="121" t="s">
        <v>191</v>
      </c>
      <c r="D91" s="122">
        <v>43831</v>
      </c>
      <c r="E91" s="122">
        <v>44196</v>
      </c>
      <c r="F91" s="120" t="s">
        <v>199</v>
      </c>
      <c r="G91" s="119" t="s">
        <v>121</v>
      </c>
      <c r="H91" s="41" t="s">
        <v>27</v>
      </c>
      <c r="I91" s="41" t="s">
        <v>24</v>
      </c>
      <c r="J91" s="41" t="s">
        <v>46</v>
      </c>
      <c r="K91" s="41" t="s">
        <v>200</v>
      </c>
      <c r="L91" s="41" t="s">
        <v>150</v>
      </c>
      <c r="M91" s="46">
        <f>10283.19</f>
        <v>10283.19</v>
      </c>
      <c r="N91" s="63"/>
      <c r="P91" s="56"/>
      <c r="R91" s="57"/>
    </row>
    <row r="92" spans="1:18" s="35" customFormat="1" ht="16.5" customHeight="1">
      <c r="A92" s="134"/>
      <c r="B92" s="131"/>
      <c r="C92" s="121"/>
      <c r="D92" s="122"/>
      <c r="E92" s="122"/>
      <c r="F92" s="120"/>
      <c r="G92" s="119"/>
      <c r="H92" s="41" t="s">
        <v>27</v>
      </c>
      <c r="I92" s="41" t="s">
        <v>24</v>
      </c>
      <c r="J92" s="41" t="s">
        <v>46</v>
      </c>
      <c r="K92" s="41" t="s">
        <v>200</v>
      </c>
      <c r="L92" s="41" t="s">
        <v>149</v>
      </c>
      <c r="M92" s="46">
        <f>136.71</f>
        <v>136.71</v>
      </c>
      <c r="N92" s="63"/>
      <c r="P92" s="56"/>
      <c r="R92" s="57"/>
    </row>
    <row r="93" spans="1:18" s="52" customFormat="1" ht="146.25" customHeight="1">
      <c r="A93" s="70" t="s">
        <v>266</v>
      </c>
      <c r="B93" s="71" t="s">
        <v>264</v>
      </c>
      <c r="C93" s="77" t="s">
        <v>189</v>
      </c>
      <c r="D93" s="78">
        <v>43831</v>
      </c>
      <c r="E93" s="78">
        <v>44196</v>
      </c>
      <c r="F93" s="76" t="s">
        <v>263</v>
      </c>
      <c r="G93" s="79" t="s">
        <v>120</v>
      </c>
      <c r="H93" s="41" t="s">
        <v>27</v>
      </c>
      <c r="I93" s="41" t="s">
        <v>24</v>
      </c>
      <c r="J93" s="41" t="s">
        <v>75</v>
      </c>
      <c r="K93" s="41" t="s">
        <v>265</v>
      </c>
      <c r="L93" s="41" t="s">
        <v>150</v>
      </c>
      <c r="M93" s="82">
        <v>26096.9</v>
      </c>
      <c r="N93" s="65"/>
      <c r="P93" s="53"/>
      <c r="R93" s="54"/>
    </row>
    <row r="94" spans="1:18" s="52" customFormat="1" ht="63.75" customHeight="1">
      <c r="A94" s="102" t="s">
        <v>269</v>
      </c>
      <c r="B94" s="140" t="s">
        <v>271</v>
      </c>
      <c r="C94" s="121" t="s">
        <v>189</v>
      </c>
      <c r="D94" s="139">
        <v>43831</v>
      </c>
      <c r="E94" s="139">
        <v>44196</v>
      </c>
      <c r="F94" s="120" t="s">
        <v>267</v>
      </c>
      <c r="G94" s="83" t="s">
        <v>121</v>
      </c>
      <c r="H94" s="41" t="s">
        <v>27</v>
      </c>
      <c r="I94" s="41" t="s">
        <v>24</v>
      </c>
      <c r="J94" s="41" t="s">
        <v>25</v>
      </c>
      <c r="K94" s="41" t="s">
        <v>270</v>
      </c>
      <c r="L94" s="41" t="s">
        <v>150</v>
      </c>
      <c r="M94" s="82">
        <f>93.6-0.02375</f>
        <v>93.57624999999999</v>
      </c>
      <c r="N94" s="65"/>
      <c r="P94" s="53"/>
      <c r="R94" s="54"/>
    </row>
    <row r="95" spans="1:18" s="52" customFormat="1" ht="30.75" customHeight="1">
      <c r="A95" s="104"/>
      <c r="B95" s="140"/>
      <c r="C95" s="121"/>
      <c r="D95" s="139"/>
      <c r="E95" s="139"/>
      <c r="F95" s="120"/>
      <c r="G95" s="83" t="s">
        <v>268</v>
      </c>
      <c r="H95" s="41" t="s">
        <v>27</v>
      </c>
      <c r="I95" s="41" t="s">
        <v>24</v>
      </c>
      <c r="J95" s="41" t="s">
        <v>25</v>
      </c>
      <c r="K95" s="41" t="s">
        <v>270</v>
      </c>
      <c r="L95" s="41" t="s">
        <v>150</v>
      </c>
      <c r="M95" s="82">
        <f>1076.1+0.025</f>
        <v>1076.125</v>
      </c>
      <c r="N95" s="65"/>
      <c r="P95" s="53"/>
      <c r="R95" s="54"/>
    </row>
    <row r="96" spans="1:18" s="52" customFormat="1" ht="69" customHeight="1">
      <c r="A96" s="49" t="s">
        <v>274</v>
      </c>
      <c r="B96" s="90" t="s">
        <v>278</v>
      </c>
      <c r="C96" s="58" t="s">
        <v>187</v>
      </c>
      <c r="D96" s="91">
        <v>43831</v>
      </c>
      <c r="E96" s="91">
        <v>44196</v>
      </c>
      <c r="F96" s="80" t="s">
        <v>273</v>
      </c>
      <c r="G96" s="83" t="s">
        <v>121</v>
      </c>
      <c r="H96" s="41" t="s">
        <v>27</v>
      </c>
      <c r="I96" s="41" t="s">
        <v>24</v>
      </c>
      <c r="J96" s="41" t="s">
        <v>46</v>
      </c>
      <c r="K96" s="41" t="s">
        <v>275</v>
      </c>
      <c r="L96" s="41" t="s">
        <v>150</v>
      </c>
      <c r="M96" s="82">
        <v>5000</v>
      </c>
      <c r="N96" s="65"/>
      <c r="P96" s="53"/>
      <c r="R96" s="54"/>
    </row>
    <row r="97" spans="1:18" s="52" customFormat="1" ht="31.5" customHeight="1">
      <c r="A97" s="102" t="s">
        <v>272</v>
      </c>
      <c r="B97" s="99" t="s">
        <v>276</v>
      </c>
      <c r="C97" s="96" t="s">
        <v>187</v>
      </c>
      <c r="D97" s="116">
        <v>43831</v>
      </c>
      <c r="E97" s="116">
        <v>44196</v>
      </c>
      <c r="F97" s="108" t="s">
        <v>157</v>
      </c>
      <c r="G97" s="94" t="s">
        <v>120</v>
      </c>
      <c r="H97" s="41" t="s">
        <v>27</v>
      </c>
      <c r="I97" s="41" t="s">
        <v>24</v>
      </c>
      <c r="J97" s="41" t="s">
        <v>25</v>
      </c>
      <c r="K97" s="41" t="s">
        <v>277</v>
      </c>
      <c r="L97" s="41" t="s">
        <v>150</v>
      </c>
      <c r="M97" s="84">
        <v>480</v>
      </c>
      <c r="N97" s="65"/>
      <c r="P97" s="53"/>
      <c r="R97" s="54"/>
    </row>
    <row r="98" spans="1:18" s="52" customFormat="1" ht="44.25" customHeight="1">
      <c r="A98" s="104"/>
      <c r="B98" s="101"/>
      <c r="C98" s="98"/>
      <c r="D98" s="118"/>
      <c r="E98" s="118"/>
      <c r="F98" s="110"/>
      <c r="G98" s="83" t="s">
        <v>121</v>
      </c>
      <c r="H98" s="41" t="s">
        <v>27</v>
      </c>
      <c r="I98" s="41" t="s">
        <v>24</v>
      </c>
      <c r="J98" s="41" t="s">
        <v>25</v>
      </c>
      <c r="K98" s="41" t="s">
        <v>277</v>
      </c>
      <c r="L98" s="41" t="s">
        <v>150</v>
      </c>
      <c r="M98" s="84">
        <v>1920</v>
      </c>
      <c r="N98" s="65"/>
      <c r="P98" s="53"/>
      <c r="R98" s="54"/>
    </row>
    <row r="99" spans="1:18" s="52" customFormat="1" ht="13.5">
      <c r="A99" s="102" t="s">
        <v>279</v>
      </c>
      <c r="B99" s="99" t="s">
        <v>280</v>
      </c>
      <c r="C99" s="96" t="s">
        <v>189</v>
      </c>
      <c r="D99" s="116">
        <v>43831</v>
      </c>
      <c r="E99" s="116">
        <v>44196</v>
      </c>
      <c r="F99" s="108" t="s">
        <v>263</v>
      </c>
      <c r="G99" s="105" t="s">
        <v>120</v>
      </c>
      <c r="H99" s="41" t="s">
        <v>27</v>
      </c>
      <c r="I99" s="41" t="s">
        <v>24</v>
      </c>
      <c r="J99" s="41" t="s">
        <v>25</v>
      </c>
      <c r="K99" s="41" t="s">
        <v>281</v>
      </c>
      <c r="L99" s="41" t="s">
        <v>150</v>
      </c>
      <c r="M99" s="84">
        <f>9700+50+750</f>
        <v>10500</v>
      </c>
      <c r="N99" s="65"/>
      <c r="P99" s="53"/>
      <c r="R99" s="54"/>
    </row>
    <row r="100" spans="1:18" s="52" customFormat="1" ht="13.5">
      <c r="A100" s="103"/>
      <c r="B100" s="100"/>
      <c r="C100" s="97"/>
      <c r="D100" s="117"/>
      <c r="E100" s="117"/>
      <c r="F100" s="109"/>
      <c r="G100" s="106"/>
      <c r="H100" s="41" t="s">
        <v>27</v>
      </c>
      <c r="I100" s="41" t="s">
        <v>24</v>
      </c>
      <c r="J100" s="41" t="s">
        <v>25</v>
      </c>
      <c r="K100" s="41" t="s">
        <v>281</v>
      </c>
      <c r="L100" s="41" t="s">
        <v>149</v>
      </c>
      <c r="M100" s="84">
        <f>350+50</f>
        <v>400</v>
      </c>
      <c r="N100" s="65"/>
      <c r="P100" s="53"/>
      <c r="R100" s="54"/>
    </row>
    <row r="101" spans="1:18" s="52" customFormat="1" ht="13.5">
      <c r="A101" s="103"/>
      <c r="B101" s="100"/>
      <c r="C101" s="97"/>
      <c r="D101" s="117"/>
      <c r="E101" s="117"/>
      <c r="F101" s="109"/>
      <c r="G101" s="106"/>
      <c r="H101" s="41" t="s">
        <v>27</v>
      </c>
      <c r="I101" s="41" t="s">
        <v>24</v>
      </c>
      <c r="J101" s="41" t="s">
        <v>46</v>
      </c>
      <c r="K101" s="41" t="s">
        <v>281</v>
      </c>
      <c r="L101" s="41" t="s">
        <v>150</v>
      </c>
      <c r="M101" s="84">
        <f>23490+1200</f>
        <v>24690</v>
      </c>
      <c r="N101" s="65"/>
      <c r="P101" s="53"/>
      <c r="R101" s="54"/>
    </row>
    <row r="102" spans="1:18" s="52" customFormat="1" ht="99" customHeight="1">
      <c r="A102" s="104"/>
      <c r="B102" s="101"/>
      <c r="C102" s="98"/>
      <c r="D102" s="118"/>
      <c r="E102" s="118"/>
      <c r="F102" s="110"/>
      <c r="G102" s="107"/>
      <c r="H102" s="41" t="s">
        <v>27</v>
      </c>
      <c r="I102" s="41" t="s">
        <v>24</v>
      </c>
      <c r="J102" s="41" t="s">
        <v>193</v>
      </c>
      <c r="K102" s="41" t="s">
        <v>281</v>
      </c>
      <c r="L102" s="41" t="s">
        <v>150</v>
      </c>
      <c r="M102" s="84">
        <v>650</v>
      </c>
      <c r="N102" s="65"/>
      <c r="P102" s="53"/>
      <c r="R102" s="54"/>
    </row>
    <row r="103" spans="1:18" s="52" customFormat="1" ht="81" customHeight="1">
      <c r="A103" s="86" t="s">
        <v>282</v>
      </c>
      <c r="B103" s="89" t="s">
        <v>284</v>
      </c>
      <c r="C103" s="87" t="s">
        <v>187</v>
      </c>
      <c r="D103" s="74">
        <v>43831</v>
      </c>
      <c r="E103" s="74">
        <v>44196</v>
      </c>
      <c r="F103" s="88" t="s">
        <v>157</v>
      </c>
      <c r="G103" s="95" t="s">
        <v>121</v>
      </c>
      <c r="H103" s="41" t="s">
        <v>27</v>
      </c>
      <c r="I103" s="41" t="s">
        <v>24</v>
      </c>
      <c r="J103" s="41" t="s">
        <v>25</v>
      </c>
      <c r="K103" s="41" t="s">
        <v>286</v>
      </c>
      <c r="L103" s="41" t="s">
        <v>287</v>
      </c>
      <c r="M103" s="84">
        <v>959.4</v>
      </c>
      <c r="N103" s="65"/>
      <c r="P103" s="53"/>
      <c r="R103" s="54"/>
    </row>
    <row r="104" spans="1:18" s="52" customFormat="1" ht="66.75" customHeight="1">
      <c r="A104" s="102" t="s">
        <v>283</v>
      </c>
      <c r="B104" s="99" t="s">
        <v>285</v>
      </c>
      <c r="C104" s="96" t="s">
        <v>187</v>
      </c>
      <c r="D104" s="111">
        <v>43831</v>
      </c>
      <c r="E104" s="111">
        <v>44196</v>
      </c>
      <c r="F104" s="108" t="s">
        <v>251</v>
      </c>
      <c r="G104" s="105" t="s">
        <v>268</v>
      </c>
      <c r="H104" s="41" t="s">
        <v>27</v>
      </c>
      <c r="I104" s="41" t="s">
        <v>24</v>
      </c>
      <c r="J104" s="41" t="s">
        <v>46</v>
      </c>
      <c r="K104" s="41" t="s">
        <v>288</v>
      </c>
      <c r="L104" s="41" t="s">
        <v>150</v>
      </c>
      <c r="M104" s="84">
        <v>51819.58</v>
      </c>
      <c r="N104" s="65"/>
      <c r="P104" s="53"/>
      <c r="R104" s="54"/>
    </row>
    <row r="105" spans="1:18" s="52" customFormat="1" ht="13.5">
      <c r="A105" s="104"/>
      <c r="B105" s="101"/>
      <c r="C105" s="98"/>
      <c r="D105" s="113"/>
      <c r="E105" s="113"/>
      <c r="F105" s="110"/>
      <c r="G105" s="107"/>
      <c r="H105" s="41" t="s">
        <v>27</v>
      </c>
      <c r="I105" s="41" t="s">
        <v>24</v>
      </c>
      <c r="J105" s="41" t="s">
        <v>46</v>
      </c>
      <c r="K105" s="41" t="s">
        <v>288</v>
      </c>
      <c r="L105" s="41" t="s">
        <v>149</v>
      </c>
      <c r="M105" s="84">
        <v>859.32</v>
      </c>
      <c r="N105" s="65"/>
      <c r="P105" s="53"/>
      <c r="R105" s="54"/>
    </row>
    <row r="106" spans="1:18" s="52" customFormat="1" ht="13.5">
      <c r="A106" s="102" t="s">
        <v>294</v>
      </c>
      <c r="B106" s="99" t="s">
        <v>295</v>
      </c>
      <c r="C106" s="96" t="s">
        <v>187</v>
      </c>
      <c r="D106" s="111">
        <v>43831</v>
      </c>
      <c r="E106" s="111">
        <v>44196</v>
      </c>
      <c r="F106" s="108" t="s">
        <v>296</v>
      </c>
      <c r="G106" s="105" t="s">
        <v>120</v>
      </c>
      <c r="H106" s="41" t="s">
        <v>27</v>
      </c>
      <c r="I106" s="41" t="s">
        <v>24</v>
      </c>
      <c r="J106" s="41" t="s">
        <v>46</v>
      </c>
      <c r="K106" s="41" t="s">
        <v>300</v>
      </c>
      <c r="L106" s="41" t="s">
        <v>150</v>
      </c>
      <c r="M106" s="82">
        <f>4500.58944</f>
        <v>4500.58944</v>
      </c>
      <c r="N106" s="65"/>
      <c r="P106" s="53"/>
      <c r="R106" s="54"/>
    </row>
    <row r="107" spans="1:18" s="52" customFormat="1" ht="13.5">
      <c r="A107" s="103"/>
      <c r="B107" s="100"/>
      <c r="C107" s="97"/>
      <c r="D107" s="112"/>
      <c r="E107" s="112"/>
      <c r="F107" s="109"/>
      <c r="G107" s="106"/>
      <c r="H107" s="41" t="s">
        <v>27</v>
      </c>
      <c r="I107" s="41" t="s">
        <v>24</v>
      </c>
      <c r="J107" s="41" t="s">
        <v>46</v>
      </c>
      <c r="K107" s="41" t="s">
        <v>300</v>
      </c>
      <c r="L107" s="41" t="s">
        <v>149</v>
      </c>
      <c r="M107" s="82">
        <v>61.23823</v>
      </c>
      <c r="N107" s="65"/>
      <c r="P107" s="53"/>
      <c r="R107" s="54"/>
    </row>
    <row r="108" spans="1:18" s="52" customFormat="1" ht="13.5">
      <c r="A108" s="103"/>
      <c r="B108" s="100"/>
      <c r="C108" s="97"/>
      <c r="D108" s="112"/>
      <c r="E108" s="112"/>
      <c r="F108" s="109"/>
      <c r="G108" s="106"/>
      <c r="H108" s="41" t="s">
        <v>27</v>
      </c>
      <c r="I108" s="41" t="s">
        <v>24</v>
      </c>
      <c r="J108" s="41" t="s">
        <v>46</v>
      </c>
      <c r="K108" s="41" t="s">
        <v>301</v>
      </c>
      <c r="L108" s="41" t="s">
        <v>150</v>
      </c>
      <c r="M108" s="82">
        <f>8708.57732</f>
        <v>8708.57732</v>
      </c>
      <c r="N108" s="65"/>
      <c r="P108" s="53"/>
      <c r="R108" s="54"/>
    </row>
    <row r="109" spans="1:18" s="52" customFormat="1" ht="13.5">
      <c r="A109" s="103"/>
      <c r="B109" s="100"/>
      <c r="C109" s="97"/>
      <c r="D109" s="112"/>
      <c r="E109" s="112"/>
      <c r="F109" s="109"/>
      <c r="G109" s="107"/>
      <c r="H109" s="41" t="s">
        <v>27</v>
      </c>
      <c r="I109" s="41" t="s">
        <v>24</v>
      </c>
      <c r="J109" s="41" t="s">
        <v>46</v>
      </c>
      <c r="K109" s="41" t="s">
        <v>301</v>
      </c>
      <c r="L109" s="41" t="s">
        <v>149</v>
      </c>
      <c r="M109" s="82">
        <f>118.49598</f>
        <v>118.49598</v>
      </c>
      <c r="N109" s="65"/>
      <c r="P109" s="53"/>
      <c r="R109" s="54"/>
    </row>
    <row r="110" spans="1:18" s="52" customFormat="1" ht="13.5">
      <c r="A110" s="103"/>
      <c r="B110" s="100"/>
      <c r="C110" s="97"/>
      <c r="D110" s="112"/>
      <c r="E110" s="112"/>
      <c r="F110" s="109"/>
      <c r="G110" s="105" t="s">
        <v>121</v>
      </c>
      <c r="H110" s="41" t="s">
        <v>27</v>
      </c>
      <c r="I110" s="41" t="s">
        <v>24</v>
      </c>
      <c r="J110" s="41" t="s">
        <v>46</v>
      </c>
      <c r="K110" s="41" t="s">
        <v>300</v>
      </c>
      <c r="L110" s="41" t="s">
        <v>150</v>
      </c>
      <c r="M110" s="82">
        <f>2700.33406</f>
        <v>2700.33406</v>
      </c>
      <c r="N110" s="65"/>
      <c r="P110" s="53"/>
      <c r="R110" s="54"/>
    </row>
    <row r="111" spans="1:18" s="52" customFormat="1" ht="13.5">
      <c r="A111" s="103"/>
      <c r="B111" s="100"/>
      <c r="C111" s="97"/>
      <c r="D111" s="112"/>
      <c r="E111" s="112"/>
      <c r="F111" s="109"/>
      <c r="G111" s="106"/>
      <c r="H111" s="41" t="s">
        <v>27</v>
      </c>
      <c r="I111" s="41" t="s">
        <v>24</v>
      </c>
      <c r="J111" s="41" t="s">
        <v>46</v>
      </c>
      <c r="K111" s="41" t="s">
        <v>300</v>
      </c>
      <c r="L111" s="41" t="s">
        <v>149</v>
      </c>
      <c r="M111" s="82">
        <f>36.74294</f>
        <v>36.74294</v>
      </c>
      <c r="N111" s="65"/>
      <c r="P111" s="53"/>
      <c r="R111" s="54"/>
    </row>
    <row r="112" spans="1:18" s="52" customFormat="1" ht="13.5">
      <c r="A112" s="103"/>
      <c r="B112" s="100"/>
      <c r="C112" s="97"/>
      <c r="D112" s="112"/>
      <c r="E112" s="112"/>
      <c r="F112" s="109"/>
      <c r="G112" s="106"/>
      <c r="H112" s="41" t="s">
        <v>27</v>
      </c>
      <c r="I112" s="41" t="s">
        <v>24</v>
      </c>
      <c r="J112" s="41" t="s">
        <v>46</v>
      </c>
      <c r="K112" s="41" t="s">
        <v>301</v>
      </c>
      <c r="L112" s="41" t="s">
        <v>150</v>
      </c>
      <c r="M112" s="82">
        <f>31796.43369</f>
        <v>31796.43369</v>
      </c>
      <c r="N112" s="65"/>
      <c r="P112" s="53"/>
      <c r="R112" s="54"/>
    </row>
    <row r="113" spans="1:18" s="52" customFormat="1" ht="13.5">
      <c r="A113" s="103"/>
      <c r="B113" s="100"/>
      <c r="C113" s="97"/>
      <c r="D113" s="112"/>
      <c r="E113" s="112"/>
      <c r="F113" s="109"/>
      <c r="G113" s="107"/>
      <c r="H113" s="41" t="s">
        <v>27</v>
      </c>
      <c r="I113" s="41" t="s">
        <v>24</v>
      </c>
      <c r="J113" s="41" t="s">
        <v>46</v>
      </c>
      <c r="K113" s="41" t="s">
        <v>301</v>
      </c>
      <c r="L113" s="41" t="s">
        <v>149</v>
      </c>
      <c r="M113" s="82">
        <f>432.64811</f>
        <v>432.64811</v>
      </c>
      <c r="N113" s="65"/>
      <c r="P113" s="53"/>
      <c r="R113" s="54"/>
    </row>
    <row r="114" spans="1:18" s="52" customFormat="1" ht="13.5">
      <c r="A114" s="103"/>
      <c r="B114" s="100"/>
      <c r="C114" s="97"/>
      <c r="D114" s="112"/>
      <c r="E114" s="112"/>
      <c r="F114" s="109"/>
      <c r="G114" s="105" t="s">
        <v>268</v>
      </c>
      <c r="H114" s="41" t="s">
        <v>27</v>
      </c>
      <c r="I114" s="41" t="s">
        <v>24</v>
      </c>
      <c r="J114" s="41" t="s">
        <v>46</v>
      </c>
      <c r="K114" s="41" t="s">
        <v>300</v>
      </c>
      <c r="L114" s="41" t="s">
        <v>150</v>
      </c>
      <c r="M114" s="82">
        <f>82810.212</f>
        <v>82810.212</v>
      </c>
      <c r="N114" s="65"/>
      <c r="P114" s="53"/>
      <c r="R114" s="54"/>
    </row>
    <row r="115" spans="1:18" s="52" customFormat="1" ht="18.75" customHeight="1">
      <c r="A115" s="104"/>
      <c r="B115" s="101"/>
      <c r="C115" s="98"/>
      <c r="D115" s="113"/>
      <c r="E115" s="113"/>
      <c r="F115" s="110"/>
      <c r="G115" s="107"/>
      <c r="H115" s="41" t="s">
        <v>27</v>
      </c>
      <c r="I115" s="41" t="s">
        <v>24</v>
      </c>
      <c r="J115" s="41" t="s">
        <v>46</v>
      </c>
      <c r="K115" s="41" t="s">
        <v>300</v>
      </c>
      <c r="L115" s="41" t="s">
        <v>149</v>
      </c>
      <c r="M115" s="82">
        <f>1126.78347</f>
        <v>1126.78347</v>
      </c>
      <c r="N115" s="65"/>
      <c r="P115" s="53"/>
      <c r="R115" s="54"/>
    </row>
    <row r="116" spans="1:18" s="52" customFormat="1" ht="105" customHeight="1">
      <c r="A116" s="86" t="s">
        <v>297</v>
      </c>
      <c r="B116" s="89" t="s">
        <v>299</v>
      </c>
      <c r="C116" s="87" t="s">
        <v>188</v>
      </c>
      <c r="D116" s="74">
        <v>43831</v>
      </c>
      <c r="E116" s="74">
        <v>44196</v>
      </c>
      <c r="F116" s="88" t="s">
        <v>145</v>
      </c>
      <c r="G116" s="95" t="s">
        <v>120</v>
      </c>
      <c r="H116" s="41" t="s">
        <v>27</v>
      </c>
      <c r="I116" s="41" t="s">
        <v>24</v>
      </c>
      <c r="J116" s="41" t="s">
        <v>24</v>
      </c>
      <c r="K116" s="41" t="s">
        <v>298</v>
      </c>
      <c r="L116" s="41" t="s">
        <v>150</v>
      </c>
      <c r="M116" s="84">
        <f>3380.6+449.1</f>
        <v>3829.7</v>
      </c>
      <c r="N116" s="65"/>
      <c r="P116" s="53"/>
      <c r="R116" s="54"/>
    </row>
    <row r="117" spans="1:18" s="35" customFormat="1" ht="40.5" customHeight="1">
      <c r="A117" s="37">
        <v>29</v>
      </c>
      <c r="B117" s="73" t="s">
        <v>80</v>
      </c>
      <c r="C117" s="58"/>
      <c r="D117" s="74">
        <v>43831</v>
      </c>
      <c r="E117" s="74">
        <v>44196</v>
      </c>
      <c r="F117" s="58" t="s">
        <v>17</v>
      </c>
      <c r="G117" s="72"/>
      <c r="H117" s="41" t="s">
        <v>17</v>
      </c>
      <c r="I117" s="41" t="s">
        <v>17</v>
      </c>
      <c r="J117" s="41" t="s">
        <v>17</v>
      </c>
      <c r="K117" s="41" t="s">
        <v>17</v>
      </c>
      <c r="L117" s="41" t="s">
        <v>17</v>
      </c>
      <c r="M117" s="75">
        <f>SUM(M118:M129)</f>
        <v>51236.200000000004</v>
      </c>
      <c r="N117" s="67">
        <f>SUM(N118:N127)</f>
        <v>137.1</v>
      </c>
      <c r="O117" s="67">
        <f>SUM(O118:O127)</f>
        <v>0</v>
      </c>
      <c r="P117" s="67">
        <v>43444.89999999999</v>
      </c>
      <c r="R117" s="57">
        <f aca="true" t="shared" si="3" ref="R117:R127">M117-P117</f>
        <v>7791.3000000000175</v>
      </c>
    </row>
    <row r="118" spans="1:18" s="52" customFormat="1" ht="22.5" customHeight="1">
      <c r="A118" s="131">
        <v>30</v>
      </c>
      <c r="B118" s="120" t="s">
        <v>166</v>
      </c>
      <c r="C118" s="121" t="s">
        <v>143</v>
      </c>
      <c r="D118" s="122">
        <v>43831</v>
      </c>
      <c r="E118" s="122">
        <v>44196</v>
      </c>
      <c r="F118" s="108" t="s">
        <v>167</v>
      </c>
      <c r="G118" s="119" t="s">
        <v>120</v>
      </c>
      <c r="H118" s="41" t="s">
        <v>27</v>
      </c>
      <c r="I118" s="41" t="s">
        <v>24</v>
      </c>
      <c r="J118" s="41" t="s">
        <v>75</v>
      </c>
      <c r="K118" s="41" t="s">
        <v>180</v>
      </c>
      <c r="L118" s="41" t="s">
        <v>156</v>
      </c>
      <c r="M118" s="46">
        <v>36351.9</v>
      </c>
      <c r="N118" s="51"/>
      <c r="P118" s="53">
        <v>32984.4</v>
      </c>
      <c r="R118" s="54">
        <f t="shared" si="3"/>
        <v>3367.5</v>
      </c>
    </row>
    <row r="119" spans="1:18" s="52" customFormat="1" ht="20.25" customHeight="1">
      <c r="A119" s="131"/>
      <c r="B119" s="120"/>
      <c r="C119" s="121"/>
      <c r="D119" s="121"/>
      <c r="E119" s="121"/>
      <c r="F119" s="109"/>
      <c r="G119" s="119"/>
      <c r="H119" s="41" t="s">
        <v>27</v>
      </c>
      <c r="I119" s="41" t="s">
        <v>24</v>
      </c>
      <c r="J119" s="41" t="s">
        <v>75</v>
      </c>
      <c r="K119" s="41" t="s">
        <v>181</v>
      </c>
      <c r="L119" s="41" t="s">
        <v>156</v>
      </c>
      <c r="M119" s="46">
        <v>76.8</v>
      </c>
      <c r="N119" s="51"/>
      <c r="P119" s="53">
        <v>80.5</v>
      </c>
      <c r="R119" s="54">
        <f t="shared" si="3"/>
        <v>-3.700000000000003</v>
      </c>
    </row>
    <row r="120" spans="1:18" s="52" customFormat="1" ht="21" customHeight="1">
      <c r="A120" s="131"/>
      <c r="B120" s="120"/>
      <c r="C120" s="121"/>
      <c r="D120" s="121"/>
      <c r="E120" s="121"/>
      <c r="F120" s="109"/>
      <c r="G120" s="119"/>
      <c r="H120" s="41" t="s">
        <v>27</v>
      </c>
      <c r="I120" s="41" t="s">
        <v>24</v>
      </c>
      <c r="J120" s="41" t="s">
        <v>75</v>
      </c>
      <c r="K120" s="41" t="s">
        <v>181</v>
      </c>
      <c r="L120" s="41" t="s">
        <v>152</v>
      </c>
      <c r="M120" s="46">
        <f>3310.1+529.7+891.6-185.7-18.1</f>
        <v>4527.6</v>
      </c>
      <c r="N120" s="51">
        <v>137.1</v>
      </c>
      <c r="P120" s="53">
        <v>4871.2</v>
      </c>
      <c r="R120" s="54">
        <f t="shared" si="3"/>
        <v>-343.59999999999945</v>
      </c>
    </row>
    <row r="121" spans="1:18" s="52" customFormat="1" ht="24.75" customHeight="1">
      <c r="A121" s="131"/>
      <c r="B121" s="120"/>
      <c r="C121" s="121"/>
      <c r="D121" s="121"/>
      <c r="E121" s="121"/>
      <c r="F121" s="110"/>
      <c r="G121" s="119"/>
      <c r="H121" s="41" t="s">
        <v>27</v>
      </c>
      <c r="I121" s="41" t="s">
        <v>24</v>
      </c>
      <c r="J121" s="41" t="s">
        <v>75</v>
      </c>
      <c r="K121" s="41" t="s">
        <v>181</v>
      </c>
      <c r="L121" s="41" t="s">
        <v>153</v>
      </c>
      <c r="M121" s="46">
        <v>93.9</v>
      </c>
      <c r="N121" s="51"/>
      <c r="P121" s="53">
        <v>92.2</v>
      </c>
      <c r="R121" s="54">
        <f t="shared" si="3"/>
        <v>1.7000000000000028</v>
      </c>
    </row>
    <row r="122" spans="1:18" s="52" customFormat="1" ht="31.5" customHeight="1">
      <c r="A122" s="131">
        <v>31</v>
      </c>
      <c r="B122" s="120" t="s">
        <v>142</v>
      </c>
      <c r="C122" s="121" t="s">
        <v>144</v>
      </c>
      <c r="D122" s="122">
        <v>43831</v>
      </c>
      <c r="E122" s="122">
        <v>44196</v>
      </c>
      <c r="F122" s="120" t="s">
        <v>167</v>
      </c>
      <c r="G122" s="119" t="s">
        <v>121</v>
      </c>
      <c r="H122" s="41" t="s">
        <v>27</v>
      </c>
      <c r="I122" s="41" t="s">
        <v>24</v>
      </c>
      <c r="J122" s="41" t="s">
        <v>75</v>
      </c>
      <c r="K122" s="41" t="s">
        <v>182</v>
      </c>
      <c r="L122" s="41" t="s">
        <v>156</v>
      </c>
      <c r="M122" s="46">
        <f>5445.3+484.7</f>
        <v>5930</v>
      </c>
      <c r="N122" s="51"/>
      <c r="P122" s="53">
        <v>2219.2</v>
      </c>
      <c r="R122" s="54">
        <f t="shared" si="3"/>
        <v>3710.8</v>
      </c>
    </row>
    <row r="123" spans="1:18" s="52" customFormat="1" ht="36.75" customHeight="1">
      <c r="A123" s="131"/>
      <c r="B123" s="120"/>
      <c r="C123" s="121"/>
      <c r="D123" s="122"/>
      <c r="E123" s="121"/>
      <c r="F123" s="120"/>
      <c r="G123" s="119"/>
      <c r="H123" s="41" t="s">
        <v>27</v>
      </c>
      <c r="I123" s="41" t="s">
        <v>24</v>
      </c>
      <c r="J123" s="41" t="s">
        <v>75</v>
      </c>
      <c r="K123" s="41" t="s">
        <v>182</v>
      </c>
      <c r="L123" s="41" t="s">
        <v>152</v>
      </c>
      <c r="M123" s="46">
        <f>547.1+67.5</f>
        <v>614.6</v>
      </c>
      <c r="N123" s="51"/>
      <c r="P123" s="53">
        <v>196.4</v>
      </c>
      <c r="R123" s="54">
        <f t="shared" si="3"/>
        <v>418.20000000000005</v>
      </c>
    </row>
    <row r="124" spans="1:18" s="52" customFormat="1" ht="134.25" customHeight="1">
      <c r="A124" s="37">
        <v>32</v>
      </c>
      <c r="B124" s="72" t="s">
        <v>184</v>
      </c>
      <c r="C124" s="58" t="s">
        <v>143</v>
      </c>
      <c r="D124" s="74">
        <v>43831</v>
      </c>
      <c r="E124" s="74">
        <v>44196</v>
      </c>
      <c r="F124" s="80" t="s">
        <v>168</v>
      </c>
      <c r="G124" s="81" t="s">
        <v>121</v>
      </c>
      <c r="H124" s="41" t="s">
        <v>27</v>
      </c>
      <c r="I124" s="41" t="s">
        <v>24</v>
      </c>
      <c r="J124" s="41" t="s">
        <v>75</v>
      </c>
      <c r="K124" s="41" t="s">
        <v>183</v>
      </c>
      <c r="L124" s="41" t="s">
        <v>152</v>
      </c>
      <c r="M124" s="46">
        <v>305.8</v>
      </c>
      <c r="N124" s="51"/>
      <c r="P124" s="53">
        <v>428.2</v>
      </c>
      <c r="R124" s="54">
        <f t="shared" si="3"/>
        <v>-122.39999999999998</v>
      </c>
    </row>
    <row r="125" spans="1:18" s="52" customFormat="1" ht="95.25" customHeight="1">
      <c r="A125" s="131">
        <v>33</v>
      </c>
      <c r="B125" s="120" t="s">
        <v>206</v>
      </c>
      <c r="C125" s="121" t="s">
        <v>143</v>
      </c>
      <c r="D125" s="122">
        <v>43831</v>
      </c>
      <c r="E125" s="122">
        <v>44196</v>
      </c>
      <c r="F125" s="120" t="s">
        <v>168</v>
      </c>
      <c r="G125" s="119" t="s">
        <v>121</v>
      </c>
      <c r="H125" s="41" t="s">
        <v>27</v>
      </c>
      <c r="I125" s="41" t="s">
        <v>24</v>
      </c>
      <c r="J125" s="41" t="s">
        <v>75</v>
      </c>
      <c r="K125" s="41" t="s">
        <v>210</v>
      </c>
      <c r="L125" s="41" t="s">
        <v>156</v>
      </c>
      <c r="M125" s="46">
        <v>3008.8</v>
      </c>
      <c r="N125" s="51"/>
      <c r="P125" s="53">
        <v>2379.5</v>
      </c>
      <c r="R125" s="54">
        <f t="shared" si="3"/>
        <v>629.3000000000002</v>
      </c>
    </row>
    <row r="126" spans="1:18" s="52" customFormat="1" ht="57.75" customHeight="1" hidden="1">
      <c r="A126" s="131"/>
      <c r="B126" s="120"/>
      <c r="C126" s="121"/>
      <c r="D126" s="122"/>
      <c r="E126" s="121"/>
      <c r="F126" s="120"/>
      <c r="G126" s="119"/>
      <c r="H126" s="41" t="s">
        <v>27</v>
      </c>
      <c r="I126" s="41" t="s">
        <v>24</v>
      </c>
      <c r="J126" s="41" t="s">
        <v>75</v>
      </c>
      <c r="K126" s="41" t="s">
        <v>210</v>
      </c>
      <c r="L126" s="41" t="s">
        <v>152</v>
      </c>
      <c r="M126" s="46">
        <v>0</v>
      </c>
      <c r="N126" s="51"/>
      <c r="P126" s="53">
        <v>175.5</v>
      </c>
      <c r="R126" s="54">
        <f t="shared" si="3"/>
        <v>-175.5</v>
      </c>
    </row>
    <row r="127" spans="1:18" s="52" customFormat="1" ht="133.5" customHeight="1">
      <c r="A127" s="37">
        <v>34</v>
      </c>
      <c r="B127" s="72" t="s">
        <v>207</v>
      </c>
      <c r="C127" s="58" t="s">
        <v>143</v>
      </c>
      <c r="D127" s="74">
        <v>43831</v>
      </c>
      <c r="E127" s="74">
        <v>44196</v>
      </c>
      <c r="F127" s="80" t="s">
        <v>168</v>
      </c>
      <c r="G127" s="81" t="s">
        <v>121</v>
      </c>
      <c r="H127" s="41" t="s">
        <v>27</v>
      </c>
      <c r="I127" s="41" t="s">
        <v>24</v>
      </c>
      <c r="J127" s="41" t="s">
        <v>75</v>
      </c>
      <c r="K127" s="41" t="s">
        <v>211</v>
      </c>
      <c r="L127" s="41" t="s">
        <v>152</v>
      </c>
      <c r="M127" s="46">
        <v>17.6</v>
      </c>
      <c r="N127" s="51"/>
      <c r="P127" s="53">
        <v>16.6</v>
      </c>
      <c r="R127" s="54">
        <f t="shared" si="3"/>
        <v>1</v>
      </c>
    </row>
    <row r="128" spans="1:18" s="52" customFormat="1" ht="133.5" customHeight="1">
      <c r="A128" s="37">
        <v>35</v>
      </c>
      <c r="B128" s="72" t="s">
        <v>208</v>
      </c>
      <c r="C128" s="58" t="s">
        <v>143</v>
      </c>
      <c r="D128" s="74">
        <v>43831</v>
      </c>
      <c r="E128" s="74">
        <v>44196</v>
      </c>
      <c r="F128" s="80" t="s">
        <v>168</v>
      </c>
      <c r="G128" s="81" t="s">
        <v>121</v>
      </c>
      <c r="H128" s="41" t="s">
        <v>27</v>
      </c>
      <c r="I128" s="41" t="s">
        <v>24</v>
      </c>
      <c r="J128" s="41" t="s">
        <v>75</v>
      </c>
      <c r="K128" s="41" t="s">
        <v>212</v>
      </c>
      <c r="L128" s="41" t="s">
        <v>152</v>
      </c>
      <c r="M128" s="46">
        <v>309</v>
      </c>
      <c r="N128" s="51"/>
      <c r="P128" s="53"/>
      <c r="R128" s="54"/>
    </row>
    <row r="129" spans="1:18" s="52" customFormat="1" ht="93" customHeight="1">
      <c r="A129" s="37">
        <v>36</v>
      </c>
      <c r="B129" s="72" t="s">
        <v>290</v>
      </c>
      <c r="C129" s="58" t="s">
        <v>143</v>
      </c>
      <c r="D129" s="74">
        <v>43831</v>
      </c>
      <c r="E129" s="74">
        <v>44196</v>
      </c>
      <c r="F129" s="80" t="s">
        <v>168</v>
      </c>
      <c r="G129" s="81" t="s">
        <v>121</v>
      </c>
      <c r="H129" s="41" t="s">
        <v>27</v>
      </c>
      <c r="I129" s="41" t="s">
        <v>24</v>
      </c>
      <c r="J129" s="41" t="s">
        <v>75</v>
      </c>
      <c r="K129" s="41" t="s">
        <v>289</v>
      </c>
      <c r="L129" s="41" t="s">
        <v>152</v>
      </c>
      <c r="M129" s="46">
        <v>0.2</v>
      </c>
      <c r="N129" s="51"/>
      <c r="P129" s="53"/>
      <c r="R129" s="54"/>
    </row>
    <row r="130" spans="1:18" s="35" customFormat="1" ht="13.5">
      <c r="A130" s="138"/>
      <c r="B130" s="138"/>
      <c r="C130" s="138"/>
      <c r="D130" s="138"/>
      <c r="E130" s="138"/>
      <c r="F130" s="138"/>
      <c r="G130" s="138"/>
      <c r="H130" s="41" t="s">
        <v>17</v>
      </c>
      <c r="I130" s="41" t="s">
        <v>17</v>
      </c>
      <c r="J130" s="41" t="s">
        <v>17</v>
      </c>
      <c r="K130" s="41" t="s">
        <v>17</v>
      </c>
      <c r="L130" s="41" t="s">
        <v>17</v>
      </c>
      <c r="M130" s="85">
        <f>M19+M117</f>
        <v>6319728.123230006</v>
      </c>
      <c r="N130" s="67">
        <f>N19+N117</f>
        <v>51516.6</v>
      </c>
      <c r="O130" s="67">
        <f>O19+O117</f>
        <v>79.6</v>
      </c>
      <c r="P130" s="67">
        <v>4130108.1</v>
      </c>
      <c r="R130" s="57">
        <f>M130-P130</f>
        <v>2189620.0232300055</v>
      </c>
    </row>
    <row r="134" spans="1:13" ht="13.5" hidden="1">
      <c r="A134" s="133" t="s">
        <v>1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</row>
    <row r="135" spans="1:13" ht="13.5" hidden="1">
      <c r="A135" s="133" t="s">
        <v>2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</row>
    <row r="136" spans="1:13" ht="13.5" hidden="1">
      <c r="A136" s="133" t="s">
        <v>113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ht="13.5" hidden="1">
      <c r="A137" s="133" t="s">
        <v>22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</row>
    <row r="138" spans="1:13" ht="13.5" hidden="1">
      <c r="A138" s="133" t="s">
        <v>3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</row>
    <row r="139" ht="13.5" hidden="1">
      <c r="A139" s="39"/>
    </row>
    <row r="140" spans="1:13" ht="13.5" hidden="1">
      <c r="A140" s="135"/>
      <c r="B140" s="135"/>
      <c r="C140" s="132" t="s">
        <v>23</v>
      </c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</row>
    <row r="141" spans="1:13" ht="13.5" hidden="1">
      <c r="A141" s="135"/>
      <c r="B141" s="135"/>
      <c r="C141" s="132" t="s">
        <v>4</v>
      </c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</row>
    <row r="142" spans="1:13" ht="13.5" hidden="1">
      <c r="A142" s="121" t="s">
        <v>5</v>
      </c>
      <c r="B142" s="132" t="s">
        <v>20</v>
      </c>
      <c r="C142" s="136" t="s">
        <v>6</v>
      </c>
      <c r="D142" s="132" t="s">
        <v>7</v>
      </c>
      <c r="E142" s="132" t="s">
        <v>21</v>
      </c>
      <c r="F142" s="132" t="s">
        <v>8</v>
      </c>
      <c r="G142" s="132" t="s">
        <v>9</v>
      </c>
      <c r="H142" s="132" t="s">
        <v>10</v>
      </c>
      <c r="I142" s="132"/>
      <c r="J142" s="132"/>
      <c r="K142" s="132"/>
      <c r="L142" s="132"/>
      <c r="M142" s="132" t="s">
        <v>11</v>
      </c>
    </row>
    <row r="143" spans="1:13" ht="26.25" hidden="1">
      <c r="A143" s="121"/>
      <c r="B143" s="132"/>
      <c r="C143" s="136"/>
      <c r="D143" s="132"/>
      <c r="E143" s="132"/>
      <c r="F143" s="132"/>
      <c r="G143" s="132"/>
      <c r="H143" s="93" t="s">
        <v>12</v>
      </c>
      <c r="I143" s="93" t="s">
        <v>13</v>
      </c>
      <c r="J143" s="93" t="s">
        <v>14</v>
      </c>
      <c r="K143" s="93" t="s">
        <v>15</v>
      </c>
      <c r="L143" s="93" t="s">
        <v>16</v>
      </c>
      <c r="M143" s="132"/>
    </row>
    <row r="144" spans="1:13" ht="39" hidden="1">
      <c r="A144" s="37">
        <v>1</v>
      </c>
      <c r="B144" s="33" t="s">
        <v>33</v>
      </c>
      <c r="C144" s="60"/>
      <c r="D144" s="92"/>
      <c r="E144" s="92"/>
      <c r="F144" s="93" t="s">
        <v>17</v>
      </c>
      <c r="G144" s="92"/>
      <c r="H144" s="93" t="s">
        <v>17</v>
      </c>
      <c r="I144" s="93" t="s">
        <v>17</v>
      </c>
      <c r="J144" s="93" t="s">
        <v>17</v>
      </c>
      <c r="K144" s="93" t="s">
        <v>17</v>
      </c>
      <c r="L144" s="93" t="s">
        <v>17</v>
      </c>
      <c r="M144" s="44">
        <f>SUM(M145:M177)</f>
        <v>4380750.29</v>
      </c>
    </row>
    <row r="145" spans="1:13" ht="13.5" hidden="1">
      <c r="A145" s="102" t="s">
        <v>34</v>
      </c>
      <c r="B145" s="126" t="s">
        <v>35</v>
      </c>
      <c r="C145" s="60"/>
      <c r="D145" s="92"/>
      <c r="E145" s="92"/>
      <c r="F145" s="93"/>
      <c r="G145" s="92"/>
      <c r="H145" s="30">
        <v>974</v>
      </c>
      <c r="I145" s="30" t="s">
        <v>24</v>
      </c>
      <c r="J145" s="30" t="s">
        <v>25</v>
      </c>
      <c r="K145" s="30" t="s">
        <v>26</v>
      </c>
      <c r="L145" s="93">
        <v>111</v>
      </c>
      <c r="M145" s="45">
        <v>1323.04</v>
      </c>
    </row>
    <row r="146" spans="1:13" ht="15" customHeight="1" hidden="1">
      <c r="A146" s="103"/>
      <c r="B146" s="127"/>
      <c r="C146" s="60"/>
      <c r="D146" s="92"/>
      <c r="E146" s="92"/>
      <c r="F146" s="92"/>
      <c r="G146" s="92"/>
      <c r="H146" s="30">
        <v>974</v>
      </c>
      <c r="I146" s="30" t="s">
        <v>24</v>
      </c>
      <c r="J146" s="30" t="s">
        <v>25</v>
      </c>
      <c r="K146" s="30" t="s">
        <v>26</v>
      </c>
      <c r="L146" s="30" t="s">
        <v>30</v>
      </c>
      <c r="M146" s="45">
        <v>2197.4</v>
      </c>
    </row>
    <row r="147" spans="1:13" ht="13.5" hidden="1">
      <c r="A147" s="103"/>
      <c r="B147" s="127"/>
      <c r="C147" s="60"/>
      <c r="D147" s="92"/>
      <c r="E147" s="92"/>
      <c r="F147" s="92"/>
      <c r="G147" s="92"/>
      <c r="H147" s="30">
        <v>974</v>
      </c>
      <c r="I147" s="30" t="s">
        <v>24</v>
      </c>
      <c r="J147" s="30" t="s">
        <v>25</v>
      </c>
      <c r="K147" s="30" t="s">
        <v>26</v>
      </c>
      <c r="L147" s="30" t="s">
        <v>31</v>
      </c>
      <c r="M147" s="45">
        <v>333980.344</v>
      </c>
    </row>
    <row r="148" spans="1:13" ht="13.5" hidden="1">
      <c r="A148" s="103"/>
      <c r="B148" s="127"/>
      <c r="C148" s="60"/>
      <c r="D148" s="92"/>
      <c r="E148" s="92"/>
      <c r="F148" s="92"/>
      <c r="G148" s="92"/>
      <c r="H148" s="30">
        <v>974</v>
      </c>
      <c r="I148" s="30" t="s">
        <v>24</v>
      </c>
      <c r="J148" s="30" t="s">
        <v>25</v>
      </c>
      <c r="K148" s="30" t="s">
        <v>26</v>
      </c>
      <c r="L148" s="30" t="s">
        <v>32</v>
      </c>
      <c r="M148" s="45">
        <v>5641.88</v>
      </c>
    </row>
    <row r="149" spans="1:13" ht="13.5" hidden="1">
      <c r="A149" s="103"/>
      <c r="B149" s="127"/>
      <c r="C149" s="60"/>
      <c r="D149" s="92"/>
      <c r="E149" s="92"/>
      <c r="F149" s="92"/>
      <c r="G149" s="92"/>
      <c r="H149" s="30">
        <v>974</v>
      </c>
      <c r="I149" s="30" t="s">
        <v>24</v>
      </c>
      <c r="J149" s="30" t="s">
        <v>25</v>
      </c>
      <c r="K149" s="30" t="s">
        <v>26</v>
      </c>
      <c r="L149" s="30" t="s">
        <v>36</v>
      </c>
      <c r="M149" s="45">
        <v>656.47</v>
      </c>
    </row>
    <row r="150" spans="1:13" ht="13.5" hidden="1">
      <c r="A150" s="104"/>
      <c r="B150" s="128"/>
      <c r="C150" s="60"/>
      <c r="D150" s="92"/>
      <c r="E150" s="92"/>
      <c r="F150" s="92"/>
      <c r="G150" s="92"/>
      <c r="H150" s="30">
        <v>974</v>
      </c>
      <c r="I150" s="30" t="s">
        <v>24</v>
      </c>
      <c r="J150" s="30" t="s">
        <v>25</v>
      </c>
      <c r="K150" s="30" t="s">
        <v>26</v>
      </c>
      <c r="L150" s="30" t="s">
        <v>37</v>
      </c>
      <c r="M150" s="45">
        <v>0</v>
      </c>
    </row>
    <row r="151" spans="1:13" ht="52.5" hidden="1">
      <c r="A151" s="38" t="s">
        <v>38</v>
      </c>
      <c r="B151" s="92" t="s">
        <v>39</v>
      </c>
      <c r="C151" s="60"/>
      <c r="D151" s="92"/>
      <c r="E151" s="92"/>
      <c r="F151" s="92"/>
      <c r="G151" s="92"/>
      <c r="H151" s="30" t="s">
        <v>27</v>
      </c>
      <c r="I151" s="30" t="s">
        <v>24</v>
      </c>
      <c r="J151" s="30" t="s">
        <v>25</v>
      </c>
      <c r="K151" s="30" t="s">
        <v>28</v>
      </c>
      <c r="L151" s="30" t="s">
        <v>29</v>
      </c>
      <c r="M151" s="45">
        <v>15153.4</v>
      </c>
    </row>
    <row r="152" spans="1:13" ht="20.25" customHeight="1" hidden="1">
      <c r="A152" s="102" t="s">
        <v>42</v>
      </c>
      <c r="B152" s="126" t="s">
        <v>43</v>
      </c>
      <c r="C152" s="60"/>
      <c r="D152" s="92"/>
      <c r="E152" s="92"/>
      <c r="F152" s="92"/>
      <c r="G152" s="92"/>
      <c r="H152" s="30" t="s">
        <v>27</v>
      </c>
      <c r="I152" s="30" t="s">
        <v>24</v>
      </c>
      <c r="J152" s="30" t="s">
        <v>25</v>
      </c>
      <c r="K152" s="30" t="s">
        <v>40</v>
      </c>
      <c r="L152" s="30" t="s">
        <v>41</v>
      </c>
      <c r="M152" s="45">
        <v>23092.8</v>
      </c>
    </row>
    <row r="153" spans="1:13" ht="20.25" customHeight="1" hidden="1">
      <c r="A153" s="103"/>
      <c r="B153" s="127"/>
      <c r="C153" s="60"/>
      <c r="D153" s="92"/>
      <c r="E153" s="92"/>
      <c r="F153" s="92"/>
      <c r="G153" s="92"/>
      <c r="H153" s="30" t="s">
        <v>27</v>
      </c>
      <c r="I153" s="30" t="s">
        <v>24</v>
      </c>
      <c r="J153" s="30" t="s">
        <v>25</v>
      </c>
      <c r="K153" s="30" t="s">
        <v>40</v>
      </c>
      <c r="L153" s="30" t="s">
        <v>30</v>
      </c>
      <c r="M153" s="45">
        <v>68.7</v>
      </c>
    </row>
    <row r="154" spans="1:13" ht="20.25" customHeight="1" hidden="1">
      <c r="A154" s="103"/>
      <c r="B154" s="127"/>
      <c r="C154" s="60"/>
      <c r="D154" s="92"/>
      <c r="E154" s="92"/>
      <c r="F154" s="92"/>
      <c r="G154" s="92"/>
      <c r="H154" s="30" t="s">
        <v>27</v>
      </c>
      <c r="I154" s="30" t="s">
        <v>24</v>
      </c>
      <c r="J154" s="30" t="s">
        <v>25</v>
      </c>
      <c r="K154" s="30" t="s">
        <v>40</v>
      </c>
      <c r="L154" s="30" t="s">
        <v>31</v>
      </c>
      <c r="M154" s="45">
        <v>1438397.1</v>
      </c>
    </row>
    <row r="155" spans="1:13" ht="20.25" customHeight="1" hidden="1">
      <c r="A155" s="104"/>
      <c r="B155" s="128"/>
      <c r="C155" s="60"/>
      <c r="D155" s="92"/>
      <c r="E155" s="92"/>
      <c r="F155" s="92"/>
      <c r="G155" s="92"/>
      <c r="H155" s="30" t="s">
        <v>27</v>
      </c>
      <c r="I155" s="30" t="s">
        <v>24</v>
      </c>
      <c r="J155" s="30" t="s">
        <v>25</v>
      </c>
      <c r="K155" s="30" t="s">
        <v>40</v>
      </c>
      <c r="L155" s="30" t="s">
        <v>32</v>
      </c>
      <c r="M155" s="45">
        <v>26975.6</v>
      </c>
    </row>
    <row r="156" spans="1:13" ht="22.5" customHeight="1" hidden="1">
      <c r="A156" s="102" t="s">
        <v>44</v>
      </c>
      <c r="B156" s="126" t="s">
        <v>45</v>
      </c>
      <c r="C156" s="60"/>
      <c r="D156" s="92"/>
      <c r="E156" s="92"/>
      <c r="F156" s="92"/>
      <c r="G156" s="92"/>
      <c r="H156" s="30" t="s">
        <v>27</v>
      </c>
      <c r="I156" s="30" t="s">
        <v>24</v>
      </c>
      <c r="J156" s="30" t="s">
        <v>46</v>
      </c>
      <c r="K156" s="30" t="s">
        <v>47</v>
      </c>
      <c r="L156" s="30" t="s">
        <v>31</v>
      </c>
      <c r="M156" s="45">
        <v>319556.911</v>
      </c>
    </row>
    <row r="157" spans="1:13" ht="22.5" customHeight="1" hidden="1">
      <c r="A157" s="104"/>
      <c r="B157" s="128"/>
      <c r="C157" s="60"/>
      <c r="D157" s="92"/>
      <c r="E157" s="92"/>
      <c r="F157" s="92"/>
      <c r="G157" s="92"/>
      <c r="H157" s="30" t="s">
        <v>27</v>
      </c>
      <c r="I157" s="30" t="s">
        <v>24</v>
      </c>
      <c r="J157" s="30" t="s">
        <v>46</v>
      </c>
      <c r="K157" s="30" t="s">
        <v>47</v>
      </c>
      <c r="L157" s="30" t="s">
        <v>32</v>
      </c>
      <c r="M157" s="45">
        <v>10521.136</v>
      </c>
    </row>
    <row r="158" spans="1:13" ht="40.5" customHeight="1" hidden="1">
      <c r="A158" s="102" t="s">
        <v>48</v>
      </c>
      <c r="B158" s="126" t="s">
        <v>49</v>
      </c>
      <c r="C158" s="60"/>
      <c r="D158" s="92"/>
      <c r="E158" s="92"/>
      <c r="F158" s="92"/>
      <c r="G158" s="92"/>
      <c r="H158" s="30" t="s">
        <v>27</v>
      </c>
      <c r="I158" s="30" t="s">
        <v>24</v>
      </c>
      <c r="J158" s="30" t="s">
        <v>46</v>
      </c>
      <c r="K158" s="30" t="s">
        <v>50</v>
      </c>
      <c r="L158" s="30" t="s">
        <v>31</v>
      </c>
      <c r="M158" s="45">
        <v>1421956.9</v>
      </c>
    </row>
    <row r="159" spans="1:13" ht="40.5" customHeight="1" hidden="1">
      <c r="A159" s="104"/>
      <c r="B159" s="128"/>
      <c r="C159" s="60"/>
      <c r="D159" s="92"/>
      <c r="E159" s="92"/>
      <c r="F159" s="92"/>
      <c r="G159" s="92"/>
      <c r="H159" s="30" t="s">
        <v>27</v>
      </c>
      <c r="I159" s="30" t="s">
        <v>24</v>
      </c>
      <c r="J159" s="30" t="s">
        <v>46</v>
      </c>
      <c r="K159" s="30" t="s">
        <v>50</v>
      </c>
      <c r="L159" s="30" t="s">
        <v>32</v>
      </c>
      <c r="M159" s="45">
        <v>30395.6</v>
      </c>
    </row>
    <row r="160" spans="1:13" ht="39" hidden="1">
      <c r="A160" s="38" t="s">
        <v>51</v>
      </c>
      <c r="B160" s="92" t="s">
        <v>52</v>
      </c>
      <c r="C160" s="60"/>
      <c r="D160" s="92"/>
      <c r="E160" s="92"/>
      <c r="F160" s="92"/>
      <c r="G160" s="92"/>
      <c r="H160" s="30" t="s">
        <v>27</v>
      </c>
      <c r="I160" s="30" t="s">
        <v>24</v>
      </c>
      <c r="J160" s="30" t="s">
        <v>46</v>
      </c>
      <c r="K160" s="30" t="s">
        <v>53</v>
      </c>
      <c r="L160" s="30" t="s">
        <v>31</v>
      </c>
      <c r="M160" s="45">
        <v>308304.509</v>
      </c>
    </row>
    <row r="161" spans="1:13" ht="26.25" hidden="1">
      <c r="A161" s="38" t="s">
        <v>54</v>
      </c>
      <c r="B161" s="92" t="s">
        <v>55</v>
      </c>
      <c r="C161" s="60"/>
      <c r="D161" s="92"/>
      <c r="E161" s="92"/>
      <c r="F161" s="92"/>
      <c r="G161" s="92"/>
      <c r="H161" s="30" t="s">
        <v>27</v>
      </c>
      <c r="I161" s="30" t="s">
        <v>24</v>
      </c>
      <c r="J161" s="30" t="s">
        <v>46</v>
      </c>
      <c r="K161" s="30" t="s">
        <v>56</v>
      </c>
      <c r="L161" s="30" t="s">
        <v>31</v>
      </c>
      <c r="M161" s="45">
        <v>8690</v>
      </c>
    </row>
    <row r="162" spans="1:13" ht="13.5" hidden="1">
      <c r="A162" s="102" t="s">
        <v>57</v>
      </c>
      <c r="B162" s="126" t="s">
        <v>58</v>
      </c>
      <c r="C162" s="60"/>
      <c r="D162" s="92"/>
      <c r="E162" s="92"/>
      <c r="F162" s="92"/>
      <c r="G162" s="92"/>
      <c r="H162" s="30" t="s">
        <v>27</v>
      </c>
      <c r="I162" s="30" t="s">
        <v>24</v>
      </c>
      <c r="J162" s="30" t="s">
        <v>25</v>
      </c>
      <c r="K162" s="30" t="s">
        <v>59</v>
      </c>
      <c r="L162" s="30" t="s">
        <v>30</v>
      </c>
      <c r="M162" s="45">
        <v>3018</v>
      </c>
    </row>
    <row r="163" spans="1:13" ht="13.5" hidden="1">
      <c r="A163" s="103"/>
      <c r="B163" s="127"/>
      <c r="C163" s="60"/>
      <c r="D163" s="92"/>
      <c r="E163" s="92"/>
      <c r="F163" s="92"/>
      <c r="G163" s="92"/>
      <c r="H163" s="30" t="s">
        <v>27</v>
      </c>
      <c r="I163" s="30" t="s">
        <v>24</v>
      </c>
      <c r="J163" s="30" t="s">
        <v>25</v>
      </c>
      <c r="K163" s="30" t="s">
        <v>59</v>
      </c>
      <c r="L163" s="30" t="s">
        <v>29</v>
      </c>
      <c r="M163" s="45">
        <v>61154.100000000006</v>
      </c>
    </row>
    <row r="164" spans="1:13" ht="13.5" hidden="1">
      <c r="A164" s="104"/>
      <c r="B164" s="128"/>
      <c r="C164" s="60"/>
      <c r="D164" s="92"/>
      <c r="E164" s="92"/>
      <c r="F164" s="92"/>
      <c r="G164" s="92"/>
      <c r="H164" s="30" t="s">
        <v>27</v>
      </c>
      <c r="I164" s="30" t="s">
        <v>24</v>
      </c>
      <c r="J164" s="30" t="s">
        <v>25</v>
      </c>
      <c r="K164" s="30" t="s">
        <v>59</v>
      </c>
      <c r="L164" s="30" t="s">
        <v>60</v>
      </c>
      <c r="M164" s="45">
        <v>1400.5</v>
      </c>
    </row>
    <row r="165" spans="1:13" ht="13.5" hidden="1">
      <c r="A165" s="102" t="s">
        <v>61</v>
      </c>
      <c r="B165" s="126" t="s">
        <v>62</v>
      </c>
      <c r="C165" s="60"/>
      <c r="D165" s="92"/>
      <c r="E165" s="92"/>
      <c r="F165" s="92"/>
      <c r="G165" s="92"/>
      <c r="H165" s="30" t="s">
        <v>27</v>
      </c>
      <c r="I165" s="30" t="s">
        <v>24</v>
      </c>
      <c r="J165" s="30" t="s">
        <v>46</v>
      </c>
      <c r="K165" s="30" t="s">
        <v>59</v>
      </c>
      <c r="L165" s="30" t="s">
        <v>29</v>
      </c>
      <c r="M165" s="45">
        <v>110952.5</v>
      </c>
    </row>
    <row r="166" spans="1:13" ht="13.5" hidden="1">
      <c r="A166" s="104"/>
      <c r="B166" s="128"/>
      <c r="C166" s="60"/>
      <c r="D166" s="92"/>
      <c r="E166" s="92"/>
      <c r="F166" s="92"/>
      <c r="G166" s="92"/>
      <c r="H166" s="30" t="s">
        <v>27</v>
      </c>
      <c r="I166" s="30" t="s">
        <v>24</v>
      </c>
      <c r="J166" s="30" t="s">
        <v>46</v>
      </c>
      <c r="K166" s="30" t="s">
        <v>59</v>
      </c>
      <c r="L166" s="30" t="s">
        <v>60</v>
      </c>
      <c r="M166" s="45">
        <v>2009.5</v>
      </c>
    </row>
    <row r="167" spans="1:13" ht="27.75" customHeight="1" hidden="1">
      <c r="A167" s="102" t="s">
        <v>63</v>
      </c>
      <c r="B167" s="126" t="s">
        <v>64</v>
      </c>
      <c r="C167" s="60"/>
      <c r="D167" s="92"/>
      <c r="E167" s="92"/>
      <c r="F167" s="92"/>
      <c r="G167" s="92"/>
      <c r="H167" s="30" t="s">
        <v>27</v>
      </c>
      <c r="I167" s="30" t="s">
        <v>24</v>
      </c>
      <c r="J167" s="30" t="s">
        <v>24</v>
      </c>
      <c r="K167" s="30" t="s">
        <v>59</v>
      </c>
      <c r="L167" s="30" t="s">
        <v>29</v>
      </c>
      <c r="M167" s="45">
        <v>4635.23</v>
      </c>
    </row>
    <row r="168" spans="1:13" ht="27.75" customHeight="1" hidden="1">
      <c r="A168" s="104"/>
      <c r="B168" s="128"/>
      <c r="C168" s="60"/>
      <c r="D168" s="92"/>
      <c r="E168" s="92"/>
      <c r="F168" s="92"/>
      <c r="G168" s="92"/>
      <c r="H168" s="30" t="s">
        <v>27</v>
      </c>
      <c r="I168" s="30" t="s">
        <v>24</v>
      </c>
      <c r="J168" s="30" t="s">
        <v>24</v>
      </c>
      <c r="K168" s="30" t="s">
        <v>59</v>
      </c>
      <c r="L168" s="30" t="s">
        <v>60</v>
      </c>
      <c r="M168" s="45">
        <v>110.67</v>
      </c>
    </row>
    <row r="169" spans="1:13" ht="45.75" customHeight="1" hidden="1">
      <c r="A169" s="102" t="s">
        <v>65</v>
      </c>
      <c r="B169" s="126" t="s">
        <v>66</v>
      </c>
      <c r="C169" s="60"/>
      <c r="D169" s="92"/>
      <c r="E169" s="92"/>
      <c r="F169" s="92"/>
      <c r="G169" s="92"/>
      <c r="H169" s="30" t="s">
        <v>27</v>
      </c>
      <c r="I169" s="30" t="s">
        <v>24</v>
      </c>
      <c r="J169" s="30" t="s">
        <v>25</v>
      </c>
      <c r="K169" s="30" t="s">
        <v>67</v>
      </c>
      <c r="L169" s="30" t="s">
        <v>68</v>
      </c>
      <c r="M169" s="45">
        <v>1413.642</v>
      </c>
    </row>
    <row r="170" spans="1:13" ht="45.75" customHeight="1" hidden="1">
      <c r="A170" s="104"/>
      <c r="B170" s="128"/>
      <c r="C170" s="60"/>
      <c r="D170" s="92"/>
      <c r="E170" s="92"/>
      <c r="F170" s="92"/>
      <c r="G170" s="92"/>
      <c r="H170" s="30" t="s">
        <v>27</v>
      </c>
      <c r="I170" s="30" t="s">
        <v>24</v>
      </c>
      <c r="J170" s="30" t="s">
        <v>25</v>
      </c>
      <c r="K170" s="30" t="s">
        <v>67</v>
      </c>
      <c r="L170" s="30" t="s">
        <v>29</v>
      </c>
      <c r="M170" s="45">
        <v>92996.358</v>
      </c>
    </row>
    <row r="171" spans="1:13" ht="78.75" hidden="1">
      <c r="A171" s="38" t="s">
        <v>69</v>
      </c>
      <c r="B171" s="92" t="s">
        <v>70</v>
      </c>
      <c r="C171" s="60"/>
      <c r="D171" s="92"/>
      <c r="E171" s="92"/>
      <c r="F171" s="92"/>
      <c r="G171" s="92"/>
      <c r="H171" s="30" t="s">
        <v>27</v>
      </c>
      <c r="I171" s="30" t="s">
        <v>24</v>
      </c>
      <c r="J171" s="30" t="s">
        <v>46</v>
      </c>
      <c r="K171" s="30" t="s">
        <v>67</v>
      </c>
      <c r="L171" s="30" t="s">
        <v>29</v>
      </c>
      <c r="M171" s="45">
        <v>27744.2</v>
      </c>
    </row>
    <row r="172" spans="1:13" ht="92.25" hidden="1">
      <c r="A172" s="38" t="s">
        <v>71</v>
      </c>
      <c r="B172" s="92" t="s">
        <v>72</v>
      </c>
      <c r="C172" s="60"/>
      <c r="D172" s="92"/>
      <c r="E172" s="92"/>
      <c r="F172" s="92"/>
      <c r="G172" s="92"/>
      <c r="H172" s="41" t="s">
        <v>27</v>
      </c>
      <c r="I172" s="41" t="s">
        <v>24</v>
      </c>
      <c r="J172" s="41" t="s">
        <v>46</v>
      </c>
      <c r="K172" s="41" t="s">
        <v>67</v>
      </c>
      <c r="L172" s="41" t="s">
        <v>29</v>
      </c>
      <c r="M172" s="46">
        <v>6000</v>
      </c>
    </row>
    <row r="173" spans="1:13" ht="66" hidden="1">
      <c r="A173" s="38" t="s">
        <v>73</v>
      </c>
      <c r="B173" s="92" t="s">
        <v>74</v>
      </c>
      <c r="C173" s="60"/>
      <c r="D173" s="92"/>
      <c r="E173" s="92"/>
      <c r="F173" s="92"/>
      <c r="G173" s="92"/>
      <c r="H173" s="30" t="s">
        <v>27</v>
      </c>
      <c r="I173" s="30" t="s">
        <v>24</v>
      </c>
      <c r="J173" s="30" t="s">
        <v>75</v>
      </c>
      <c r="K173" s="30" t="s">
        <v>76</v>
      </c>
      <c r="L173" s="30" t="s">
        <v>31</v>
      </c>
      <c r="M173" s="45">
        <v>116678.2</v>
      </c>
    </row>
    <row r="174" spans="1:13" ht="25.5" customHeight="1" hidden="1">
      <c r="A174" s="102" t="s">
        <v>77</v>
      </c>
      <c r="B174" s="126" t="s">
        <v>78</v>
      </c>
      <c r="C174" s="60"/>
      <c r="D174" s="92"/>
      <c r="E174" s="92"/>
      <c r="F174" s="92"/>
      <c r="G174" s="92"/>
      <c r="H174" s="30" t="s">
        <v>27</v>
      </c>
      <c r="I174" s="30" t="s">
        <v>24</v>
      </c>
      <c r="J174" s="30" t="s">
        <v>75</v>
      </c>
      <c r="K174" s="30" t="s">
        <v>79</v>
      </c>
      <c r="L174" s="30" t="s">
        <v>41</v>
      </c>
      <c r="M174" s="45">
        <v>5443.1</v>
      </c>
    </row>
    <row r="175" spans="1:13" ht="25.5" customHeight="1" hidden="1">
      <c r="A175" s="103"/>
      <c r="B175" s="127"/>
      <c r="C175" s="60"/>
      <c r="D175" s="92"/>
      <c r="E175" s="92"/>
      <c r="F175" s="92"/>
      <c r="G175" s="92"/>
      <c r="H175" s="30" t="s">
        <v>27</v>
      </c>
      <c r="I175" s="30" t="s">
        <v>24</v>
      </c>
      <c r="J175" s="30" t="s">
        <v>75</v>
      </c>
      <c r="K175" s="30" t="s">
        <v>79</v>
      </c>
      <c r="L175" s="30" t="s">
        <v>30</v>
      </c>
      <c r="M175" s="45">
        <v>265</v>
      </c>
    </row>
    <row r="176" spans="1:13" ht="25.5" customHeight="1" hidden="1">
      <c r="A176" s="103"/>
      <c r="B176" s="127"/>
      <c r="C176" s="60"/>
      <c r="D176" s="92"/>
      <c r="E176" s="92"/>
      <c r="F176" s="92"/>
      <c r="G176" s="92"/>
      <c r="H176" s="30" t="s">
        <v>27</v>
      </c>
      <c r="I176" s="30" t="s">
        <v>24</v>
      </c>
      <c r="J176" s="30" t="s">
        <v>75</v>
      </c>
      <c r="K176" s="30" t="s">
        <v>79</v>
      </c>
      <c r="L176" s="30" t="s">
        <v>36</v>
      </c>
      <c r="M176" s="45">
        <v>13.515</v>
      </c>
    </row>
    <row r="177" spans="1:13" ht="25.5" customHeight="1" hidden="1">
      <c r="A177" s="104"/>
      <c r="B177" s="128"/>
      <c r="C177" s="60"/>
      <c r="D177" s="92"/>
      <c r="E177" s="92"/>
      <c r="F177" s="92"/>
      <c r="G177" s="92"/>
      <c r="H177" s="30" t="s">
        <v>27</v>
      </c>
      <c r="I177" s="30" t="s">
        <v>24</v>
      </c>
      <c r="J177" s="30" t="s">
        <v>75</v>
      </c>
      <c r="K177" s="30" t="s">
        <v>79</v>
      </c>
      <c r="L177" s="30" t="s">
        <v>37</v>
      </c>
      <c r="M177" s="45">
        <v>3.985</v>
      </c>
    </row>
    <row r="178" spans="1:13" ht="39" hidden="1">
      <c r="A178" s="40" t="s">
        <v>18</v>
      </c>
      <c r="B178" s="33" t="s">
        <v>80</v>
      </c>
      <c r="C178" s="60"/>
      <c r="D178" s="92"/>
      <c r="E178" s="92"/>
      <c r="F178" s="93" t="s">
        <v>17</v>
      </c>
      <c r="G178" s="92"/>
      <c r="H178" s="30" t="s">
        <v>17</v>
      </c>
      <c r="I178" s="30" t="s">
        <v>17</v>
      </c>
      <c r="J178" s="30" t="s">
        <v>17</v>
      </c>
      <c r="K178" s="30" t="s">
        <v>17</v>
      </c>
      <c r="L178" s="30" t="s">
        <v>17</v>
      </c>
      <c r="M178" s="44">
        <f>SUM(M179:M202)</f>
        <v>206767.6</v>
      </c>
    </row>
    <row r="179" spans="1:13" ht="13.5" hidden="1">
      <c r="A179" s="129" t="s">
        <v>81</v>
      </c>
      <c r="B179" s="126" t="s">
        <v>82</v>
      </c>
      <c r="C179" s="60"/>
      <c r="D179" s="92"/>
      <c r="E179" s="92"/>
      <c r="F179" s="93"/>
      <c r="G179" s="92"/>
      <c r="H179" s="30" t="s">
        <v>27</v>
      </c>
      <c r="I179" s="30" t="s">
        <v>24</v>
      </c>
      <c r="J179" s="30" t="s">
        <v>75</v>
      </c>
      <c r="K179" s="30" t="s">
        <v>110</v>
      </c>
      <c r="L179" s="30" t="s">
        <v>86</v>
      </c>
      <c r="M179" s="45">
        <v>28285</v>
      </c>
    </row>
    <row r="180" spans="1:13" ht="13.5" hidden="1">
      <c r="A180" s="137"/>
      <c r="B180" s="127"/>
      <c r="C180" s="60"/>
      <c r="D180" s="92"/>
      <c r="E180" s="92"/>
      <c r="F180" s="93"/>
      <c r="G180" s="92"/>
      <c r="H180" s="30" t="s">
        <v>27</v>
      </c>
      <c r="I180" s="30" t="s">
        <v>24</v>
      </c>
      <c r="J180" s="30" t="s">
        <v>75</v>
      </c>
      <c r="K180" s="30" t="s">
        <v>110</v>
      </c>
      <c r="L180" s="30" t="s">
        <v>87</v>
      </c>
      <c r="M180" s="45">
        <v>4699.4</v>
      </c>
    </row>
    <row r="181" spans="1:13" ht="13.5" hidden="1">
      <c r="A181" s="137"/>
      <c r="B181" s="127"/>
      <c r="C181" s="60"/>
      <c r="D181" s="92"/>
      <c r="E181" s="92"/>
      <c r="F181" s="93"/>
      <c r="G181" s="92"/>
      <c r="H181" s="30" t="s">
        <v>27</v>
      </c>
      <c r="I181" s="30" t="s">
        <v>24</v>
      </c>
      <c r="J181" s="30" t="s">
        <v>75</v>
      </c>
      <c r="K181" s="30" t="s">
        <v>111</v>
      </c>
      <c r="L181" s="30" t="s">
        <v>87</v>
      </c>
      <c r="M181" s="45">
        <v>80.5</v>
      </c>
    </row>
    <row r="182" spans="1:13" ht="13.5" hidden="1">
      <c r="A182" s="137"/>
      <c r="B182" s="127"/>
      <c r="C182" s="60"/>
      <c r="D182" s="92"/>
      <c r="E182" s="92"/>
      <c r="F182" s="93"/>
      <c r="G182" s="92"/>
      <c r="H182" s="30" t="s">
        <v>27</v>
      </c>
      <c r="I182" s="30" t="s">
        <v>24</v>
      </c>
      <c r="J182" s="30" t="s">
        <v>75</v>
      </c>
      <c r="K182" s="30" t="s">
        <v>111</v>
      </c>
      <c r="L182" s="30" t="s">
        <v>30</v>
      </c>
      <c r="M182" s="45">
        <v>3449.3</v>
      </c>
    </row>
    <row r="183" spans="1:13" ht="13.5" hidden="1">
      <c r="A183" s="137"/>
      <c r="B183" s="127"/>
      <c r="C183" s="60"/>
      <c r="D183" s="92"/>
      <c r="E183" s="92"/>
      <c r="F183" s="93"/>
      <c r="G183" s="92"/>
      <c r="H183" s="30" t="s">
        <v>27</v>
      </c>
      <c r="I183" s="30" t="s">
        <v>24</v>
      </c>
      <c r="J183" s="30" t="s">
        <v>75</v>
      </c>
      <c r="K183" s="30" t="s">
        <v>111</v>
      </c>
      <c r="L183" s="30" t="s">
        <v>36</v>
      </c>
      <c r="M183" s="45">
        <v>128.4</v>
      </c>
    </row>
    <row r="184" spans="1:13" ht="13.5" hidden="1">
      <c r="A184" s="137"/>
      <c r="B184" s="127"/>
      <c r="C184" s="60"/>
      <c r="D184" s="92"/>
      <c r="E184" s="92"/>
      <c r="F184" s="93"/>
      <c r="G184" s="92"/>
      <c r="H184" s="30" t="s">
        <v>27</v>
      </c>
      <c r="I184" s="30" t="s">
        <v>24</v>
      </c>
      <c r="J184" s="30" t="s">
        <v>75</v>
      </c>
      <c r="K184" s="30" t="s">
        <v>111</v>
      </c>
      <c r="L184" s="30" t="s">
        <v>37</v>
      </c>
      <c r="M184" s="45">
        <v>4.4</v>
      </c>
    </row>
    <row r="185" spans="1:13" ht="13.5" hidden="1">
      <c r="A185" s="130"/>
      <c r="B185" s="128"/>
      <c r="C185" s="60"/>
      <c r="D185" s="92"/>
      <c r="E185" s="92"/>
      <c r="F185" s="93"/>
      <c r="G185" s="92"/>
      <c r="H185" s="30" t="s">
        <v>27</v>
      </c>
      <c r="I185" s="30" t="s">
        <v>24</v>
      </c>
      <c r="J185" s="30" t="s">
        <v>75</v>
      </c>
      <c r="K185" s="30" t="s">
        <v>112</v>
      </c>
      <c r="L185" s="30" t="s">
        <v>30</v>
      </c>
      <c r="M185" s="46">
        <v>1707.4</v>
      </c>
    </row>
    <row r="186" spans="1:13" ht="13.5" hidden="1">
      <c r="A186" s="129" t="s">
        <v>83</v>
      </c>
      <c r="B186" s="126" t="s">
        <v>84</v>
      </c>
      <c r="C186" s="60"/>
      <c r="D186" s="92"/>
      <c r="E186" s="92"/>
      <c r="F186" s="93"/>
      <c r="G186" s="92"/>
      <c r="H186" s="30" t="s">
        <v>27</v>
      </c>
      <c r="I186" s="30" t="s">
        <v>24</v>
      </c>
      <c r="J186" s="30" t="s">
        <v>75</v>
      </c>
      <c r="K186" s="30" t="s">
        <v>85</v>
      </c>
      <c r="L186" s="30" t="s">
        <v>86</v>
      </c>
      <c r="M186" s="45">
        <v>1878.7</v>
      </c>
    </row>
    <row r="187" spans="1:13" ht="13.5" hidden="1">
      <c r="A187" s="137"/>
      <c r="B187" s="127"/>
      <c r="C187" s="60"/>
      <c r="D187" s="92"/>
      <c r="E187" s="92"/>
      <c r="F187" s="93"/>
      <c r="G187" s="92"/>
      <c r="H187" s="30" t="s">
        <v>27</v>
      </c>
      <c r="I187" s="30" t="s">
        <v>24</v>
      </c>
      <c r="J187" s="30" t="s">
        <v>75</v>
      </c>
      <c r="K187" s="30" t="s">
        <v>85</v>
      </c>
      <c r="L187" s="30" t="s">
        <v>87</v>
      </c>
      <c r="M187" s="45">
        <v>340.5</v>
      </c>
    </row>
    <row r="188" spans="1:13" ht="13.5" hidden="1">
      <c r="A188" s="137"/>
      <c r="B188" s="127"/>
      <c r="C188" s="60"/>
      <c r="D188" s="92"/>
      <c r="E188" s="92"/>
      <c r="F188" s="93"/>
      <c r="G188" s="92"/>
      <c r="H188" s="30" t="s">
        <v>27</v>
      </c>
      <c r="I188" s="30" t="s">
        <v>24</v>
      </c>
      <c r="J188" s="30" t="s">
        <v>75</v>
      </c>
      <c r="K188" s="30" t="s">
        <v>85</v>
      </c>
      <c r="L188" s="30" t="s">
        <v>30</v>
      </c>
      <c r="M188" s="45">
        <v>253.6</v>
      </c>
    </row>
    <row r="189" spans="1:13" ht="13.5" hidden="1">
      <c r="A189" s="137"/>
      <c r="B189" s="127"/>
      <c r="C189" s="60"/>
      <c r="D189" s="92"/>
      <c r="E189" s="92"/>
      <c r="F189" s="93"/>
      <c r="G189" s="92"/>
      <c r="H189" s="30" t="s">
        <v>27</v>
      </c>
      <c r="I189" s="30" t="s">
        <v>24</v>
      </c>
      <c r="J189" s="30" t="s">
        <v>75</v>
      </c>
      <c r="K189" s="30" t="s">
        <v>88</v>
      </c>
      <c r="L189" s="30" t="s">
        <v>86</v>
      </c>
      <c r="M189" s="45">
        <v>2114.7</v>
      </c>
    </row>
    <row r="190" spans="1:13" ht="13.5" hidden="1">
      <c r="A190" s="137"/>
      <c r="B190" s="127"/>
      <c r="C190" s="60"/>
      <c r="D190" s="92"/>
      <c r="E190" s="92"/>
      <c r="F190" s="93"/>
      <c r="G190" s="92"/>
      <c r="H190" s="30" t="s">
        <v>27</v>
      </c>
      <c r="I190" s="30" t="s">
        <v>24</v>
      </c>
      <c r="J190" s="30" t="s">
        <v>75</v>
      </c>
      <c r="K190" s="30" t="s">
        <v>88</v>
      </c>
      <c r="L190" s="30" t="s">
        <v>87</v>
      </c>
      <c r="M190" s="45">
        <v>383.2</v>
      </c>
    </row>
    <row r="191" spans="1:13" ht="13.5" hidden="1">
      <c r="A191" s="137"/>
      <c r="B191" s="127"/>
      <c r="C191" s="60"/>
      <c r="D191" s="92"/>
      <c r="E191" s="92"/>
      <c r="F191" s="93"/>
      <c r="G191" s="92"/>
      <c r="H191" s="30" t="s">
        <v>27</v>
      </c>
      <c r="I191" s="30" t="s">
        <v>24</v>
      </c>
      <c r="J191" s="30" t="s">
        <v>75</v>
      </c>
      <c r="K191" s="30" t="s">
        <v>88</v>
      </c>
      <c r="L191" s="30" t="s">
        <v>30</v>
      </c>
      <c r="M191" s="45">
        <v>337.8</v>
      </c>
    </row>
    <row r="192" spans="1:13" ht="13.5" hidden="1">
      <c r="A192" s="137"/>
      <c r="B192" s="127"/>
      <c r="C192" s="60"/>
      <c r="D192" s="92"/>
      <c r="E192" s="92"/>
      <c r="F192" s="93"/>
      <c r="G192" s="92"/>
      <c r="H192" s="30" t="s">
        <v>27</v>
      </c>
      <c r="I192" s="30" t="s">
        <v>24</v>
      </c>
      <c r="J192" s="30" t="s">
        <v>75</v>
      </c>
      <c r="K192" s="30" t="s">
        <v>89</v>
      </c>
      <c r="L192" s="30" t="s">
        <v>30</v>
      </c>
      <c r="M192" s="45">
        <v>238.2</v>
      </c>
    </row>
    <row r="193" spans="1:13" ht="13.5" hidden="1">
      <c r="A193" s="130"/>
      <c r="B193" s="128"/>
      <c r="C193" s="60"/>
      <c r="D193" s="92"/>
      <c r="E193" s="92"/>
      <c r="F193" s="93"/>
      <c r="G193" s="92"/>
      <c r="H193" s="30" t="s">
        <v>27</v>
      </c>
      <c r="I193" s="30" t="s">
        <v>24</v>
      </c>
      <c r="J193" s="30" t="s">
        <v>75</v>
      </c>
      <c r="K193" s="30" t="s">
        <v>90</v>
      </c>
      <c r="L193" s="30" t="s">
        <v>30</v>
      </c>
      <c r="M193" s="45">
        <v>232.4</v>
      </c>
    </row>
    <row r="194" spans="1:13" ht="21" customHeight="1" hidden="1">
      <c r="A194" s="129" t="s">
        <v>91</v>
      </c>
      <c r="B194" s="126" t="s">
        <v>92</v>
      </c>
      <c r="C194" s="60"/>
      <c r="D194" s="92"/>
      <c r="E194" s="92"/>
      <c r="F194" s="93"/>
      <c r="G194" s="92"/>
      <c r="H194" s="30" t="s">
        <v>27</v>
      </c>
      <c r="I194" s="30" t="s">
        <v>93</v>
      </c>
      <c r="J194" s="30" t="s">
        <v>94</v>
      </c>
      <c r="K194" s="30" t="s">
        <v>95</v>
      </c>
      <c r="L194" s="30" t="s">
        <v>30</v>
      </c>
      <c r="M194" s="45">
        <v>202.3</v>
      </c>
    </row>
    <row r="195" spans="1:13" ht="21" customHeight="1" hidden="1">
      <c r="A195" s="130"/>
      <c r="B195" s="128"/>
      <c r="C195" s="60"/>
      <c r="D195" s="92"/>
      <c r="E195" s="92"/>
      <c r="F195" s="93"/>
      <c r="G195" s="92"/>
      <c r="H195" s="30" t="s">
        <v>27</v>
      </c>
      <c r="I195" s="30" t="s">
        <v>93</v>
      </c>
      <c r="J195" s="30" t="s">
        <v>94</v>
      </c>
      <c r="K195" s="30" t="s">
        <v>95</v>
      </c>
      <c r="L195" s="30" t="s">
        <v>96</v>
      </c>
      <c r="M195" s="45">
        <v>63222</v>
      </c>
    </row>
    <row r="196" spans="1:13" ht="26.25" customHeight="1" hidden="1">
      <c r="A196" s="129" t="s">
        <v>99</v>
      </c>
      <c r="B196" s="126" t="s">
        <v>100</v>
      </c>
      <c r="C196" s="60"/>
      <c r="D196" s="92"/>
      <c r="E196" s="92"/>
      <c r="F196" s="93"/>
      <c r="G196" s="92"/>
      <c r="H196" s="30" t="s">
        <v>27</v>
      </c>
      <c r="I196" s="30" t="s">
        <v>93</v>
      </c>
      <c r="J196" s="30" t="s">
        <v>94</v>
      </c>
      <c r="K196" s="30" t="s">
        <v>97</v>
      </c>
      <c r="L196" s="30" t="s">
        <v>30</v>
      </c>
      <c r="M196" s="45">
        <v>41</v>
      </c>
    </row>
    <row r="197" spans="1:13" ht="26.25" customHeight="1" hidden="1">
      <c r="A197" s="130"/>
      <c r="B197" s="128"/>
      <c r="C197" s="60"/>
      <c r="D197" s="92"/>
      <c r="E197" s="92"/>
      <c r="F197" s="93"/>
      <c r="G197" s="92"/>
      <c r="H197" s="30" t="s">
        <v>27</v>
      </c>
      <c r="I197" s="30" t="s">
        <v>93</v>
      </c>
      <c r="J197" s="30" t="s">
        <v>94</v>
      </c>
      <c r="K197" s="30" t="s">
        <v>97</v>
      </c>
      <c r="L197" s="30" t="s">
        <v>98</v>
      </c>
      <c r="M197" s="45">
        <v>13702.8</v>
      </c>
    </row>
    <row r="198" spans="1:13" ht="26.25" customHeight="1" hidden="1">
      <c r="A198" s="129" t="s">
        <v>101</v>
      </c>
      <c r="B198" s="126" t="s">
        <v>102</v>
      </c>
      <c r="C198" s="60"/>
      <c r="D198" s="92"/>
      <c r="E198" s="92"/>
      <c r="F198" s="93"/>
      <c r="G198" s="92"/>
      <c r="H198" s="30" t="s">
        <v>27</v>
      </c>
      <c r="I198" s="30" t="s">
        <v>93</v>
      </c>
      <c r="J198" s="30" t="s">
        <v>94</v>
      </c>
      <c r="K198" s="30" t="s">
        <v>103</v>
      </c>
      <c r="L198" s="30" t="s">
        <v>30</v>
      </c>
      <c r="M198" s="45">
        <v>16.9</v>
      </c>
    </row>
    <row r="199" spans="1:13" ht="26.25" customHeight="1" hidden="1">
      <c r="A199" s="130"/>
      <c r="B199" s="128"/>
      <c r="C199" s="60"/>
      <c r="D199" s="92"/>
      <c r="E199" s="92"/>
      <c r="F199" s="93"/>
      <c r="G199" s="92"/>
      <c r="H199" s="30" t="s">
        <v>27</v>
      </c>
      <c r="I199" s="30" t="s">
        <v>93</v>
      </c>
      <c r="J199" s="30" t="s">
        <v>94</v>
      </c>
      <c r="K199" s="30" t="s">
        <v>103</v>
      </c>
      <c r="L199" s="30" t="s">
        <v>98</v>
      </c>
      <c r="M199" s="45">
        <v>8252.4</v>
      </c>
    </row>
    <row r="200" spans="1:13" ht="25.5" customHeight="1" hidden="1">
      <c r="A200" s="129" t="s">
        <v>105</v>
      </c>
      <c r="B200" s="126" t="s">
        <v>106</v>
      </c>
      <c r="C200" s="60"/>
      <c r="D200" s="92"/>
      <c r="E200" s="92"/>
      <c r="F200" s="93"/>
      <c r="G200" s="92"/>
      <c r="H200" s="30" t="s">
        <v>27</v>
      </c>
      <c r="I200" s="30" t="s">
        <v>93</v>
      </c>
      <c r="J200" s="30" t="s">
        <v>94</v>
      </c>
      <c r="K200" s="30" t="s">
        <v>104</v>
      </c>
      <c r="L200" s="30" t="s">
        <v>30</v>
      </c>
      <c r="M200" s="45">
        <v>220.2</v>
      </c>
    </row>
    <row r="201" spans="1:13" ht="25.5" customHeight="1" hidden="1">
      <c r="A201" s="130"/>
      <c r="B201" s="128"/>
      <c r="C201" s="60"/>
      <c r="D201" s="92"/>
      <c r="E201" s="92"/>
      <c r="F201" s="93"/>
      <c r="G201" s="92"/>
      <c r="H201" s="30" t="s">
        <v>27</v>
      </c>
      <c r="I201" s="30" t="s">
        <v>93</v>
      </c>
      <c r="J201" s="30" t="s">
        <v>94</v>
      </c>
      <c r="K201" s="30" t="s">
        <v>104</v>
      </c>
      <c r="L201" s="30" t="s">
        <v>98</v>
      </c>
      <c r="M201" s="45">
        <v>73398.1</v>
      </c>
    </row>
    <row r="202" spans="1:13" ht="158.25" hidden="1">
      <c r="A202" s="40" t="s">
        <v>108</v>
      </c>
      <c r="B202" s="34" t="s">
        <v>107</v>
      </c>
      <c r="C202" s="60"/>
      <c r="D202" s="92"/>
      <c r="E202" s="92"/>
      <c r="F202" s="93"/>
      <c r="G202" s="92"/>
      <c r="H202" s="30" t="s">
        <v>27</v>
      </c>
      <c r="I202" s="30" t="s">
        <v>24</v>
      </c>
      <c r="J202" s="30" t="s">
        <v>46</v>
      </c>
      <c r="K202" s="30" t="s">
        <v>109</v>
      </c>
      <c r="L202" s="30" t="s">
        <v>96</v>
      </c>
      <c r="M202" s="45">
        <v>3578.4</v>
      </c>
    </row>
    <row r="203" spans="1:13" ht="13.5" hidden="1">
      <c r="A203" s="135" t="s">
        <v>19</v>
      </c>
      <c r="B203" s="135"/>
      <c r="C203" s="135"/>
      <c r="D203" s="135"/>
      <c r="E203" s="135"/>
      <c r="F203" s="135"/>
      <c r="G203" s="135"/>
      <c r="H203" s="30" t="s">
        <v>17</v>
      </c>
      <c r="I203" s="30" t="s">
        <v>17</v>
      </c>
      <c r="J203" s="30" t="s">
        <v>17</v>
      </c>
      <c r="K203" s="30" t="s">
        <v>17</v>
      </c>
      <c r="L203" s="30" t="s">
        <v>17</v>
      </c>
      <c r="M203" s="44">
        <f>M144+M178</f>
        <v>4587517.89</v>
      </c>
    </row>
    <row r="204" ht="13.5" hidden="1"/>
    <row r="205" ht="13.5" hidden="1"/>
    <row r="206" spans="1:13" ht="13.5" hidden="1">
      <c r="A206" s="133" t="s">
        <v>1</v>
      </c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</row>
    <row r="207" spans="1:13" ht="13.5" hidden="1">
      <c r="A207" s="133" t="s">
        <v>2</v>
      </c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</row>
    <row r="208" spans="1:13" ht="13.5" hidden="1">
      <c r="A208" s="133" t="s">
        <v>114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</row>
    <row r="209" spans="1:13" ht="13.5" hidden="1">
      <c r="A209" s="133" t="s">
        <v>22</v>
      </c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</row>
    <row r="210" spans="1:13" ht="13.5" hidden="1">
      <c r="A210" s="133" t="s">
        <v>3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</row>
    <row r="211" ht="13.5" hidden="1">
      <c r="A211" s="39"/>
    </row>
    <row r="212" spans="1:13" ht="13.5" hidden="1">
      <c r="A212" s="135"/>
      <c r="B212" s="135"/>
      <c r="C212" s="132" t="s">
        <v>23</v>
      </c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</row>
    <row r="213" spans="1:13" ht="13.5" hidden="1">
      <c r="A213" s="135"/>
      <c r="B213" s="135"/>
      <c r="C213" s="132" t="s">
        <v>4</v>
      </c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</row>
    <row r="214" spans="1:13" ht="13.5" hidden="1">
      <c r="A214" s="121" t="s">
        <v>5</v>
      </c>
      <c r="B214" s="132" t="s">
        <v>20</v>
      </c>
      <c r="C214" s="136" t="s">
        <v>6</v>
      </c>
      <c r="D214" s="132" t="s">
        <v>7</v>
      </c>
      <c r="E214" s="132" t="s">
        <v>21</v>
      </c>
      <c r="F214" s="132" t="s">
        <v>8</v>
      </c>
      <c r="G214" s="132" t="s">
        <v>9</v>
      </c>
      <c r="H214" s="132" t="s">
        <v>10</v>
      </c>
      <c r="I214" s="132"/>
      <c r="J214" s="132"/>
      <c r="K214" s="132"/>
      <c r="L214" s="132"/>
      <c r="M214" s="132" t="s">
        <v>11</v>
      </c>
    </row>
    <row r="215" spans="1:13" ht="26.25" hidden="1">
      <c r="A215" s="121"/>
      <c r="B215" s="132"/>
      <c r="C215" s="136"/>
      <c r="D215" s="132"/>
      <c r="E215" s="132"/>
      <c r="F215" s="132"/>
      <c r="G215" s="132"/>
      <c r="H215" s="93" t="s">
        <v>12</v>
      </c>
      <c r="I215" s="93" t="s">
        <v>13</v>
      </c>
      <c r="J215" s="93" t="s">
        <v>14</v>
      </c>
      <c r="K215" s="93" t="s">
        <v>15</v>
      </c>
      <c r="L215" s="93" t="s">
        <v>16</v>
      </c>
      <c r="M215" s="132"/>
    </row>
    <row r="216" spans="1:13" ht="39" hidden="1">
      <c r="A216" s="37">
        <v>1</v>
      </c>
      <c r="B216" s="33" t="s">
        <v>33</v>
      </c>
      <c r="C216" s="60"/>
      <c r="D216" s="92"/>
      <c r="E216" s="92"/>
      <c r="F216" s="93" t="s">
        <v>17</v>
      </c>
      <c r="G216" s="92"/>
      <c r="H216" s="93" t="s">
        <v>17</v>
      </c>
      <c r="I216" s="93" t="s">
        <v>17</v>
      </c>
      <c r="J216" s="93" t="s">
        <v>17</v>
      </c>
      <c r="K216" s="93" t="s">
        <v>17</v>
      </c>
      <c r="L216" s="93" t="s">
        <v>17</v>
      </c>
      <c r="M216" s="44">
        <f>SUM(M217:M249)</f>
        <v>4380750.29</v>
      </c>
    </row>
    <row r="217" spans="1:13" ht="13.5" hidden="1">
      <c r="A217" s="102" t="s">
        <v>34</v>
      </c>
      <c r="B217" s="126" t="s">
        <v>35</v>
      </c>
      <c r="C217" s="60"/>
      <c r="D217" s="92"/>
      <c r="E217" s="92"/>
      <c r="F217" s="93"/>
      <c r="G217" s="92"/>
      <c r="H217" s="30">
        <v>974</v>
      </c>
      <c r="I217" s="30" t="s">
        <v>24</v>
      </c>
      <c r="J217" s="30" t="s">
        <v>25</v>
      </c>
      <c r="K217" s="30" t="s">
        <v>26</v>
      </c>
      <c r="L217" s="93">
        <v>111</v>
      </c>
      <c r="M217" s="45">
        <v>1323.04</v>
      </c>
    </row>
    <row r="218" spans="1:13" ht="13.5" hidden="1">
      <c r="A218" s="103"/>
      <c r="B218" s="127"/>
      <c r="C218" s="60"/>
      <c r="D218" s="92"/>
      <c r="E218" s="92"/>
      <c r="F218" s="92"/>
      <c r="G218" s="92"/>
      <c r="H218" s="30">
        <v>974</v>
      </c>
      <c r="I218" s="30" t="s">
        <v>24</v>
      </c>
      <c r="J218" s="30" t="s">
        <v>25</v>
      </c>
      <c r="K218" s="30" t="s">
        <v>26</v>
      </c>
      <c r="L218" s="30" t="s">
        <v>30</v>
      </c>
      <c r="M218" s="45">
        <v>2197.4</v>
      </c>
    </row>
    <row r="219" spans="1:13" ht="13.5" hidden="1">
      <c r="A219" s="103"/>
      <c r="B219" s="127"/>
      <c r="C219" s="60"/>
      <c r="D219" s="92"/>
      <c r="E219" s="92"/>
      <c r="F219" s="92"/>
      <c r="G219" s="92"/>
      <c r="H219" s="30">
        <v>974</v>
      </c>
      <c r="I219" s="30" t="s">
        <v>24</v>
      </c>
      <c r="J219" s="30" t="s">
        <v>25</v>
      </c>
      <c r="K219" s="30" t="s">
        <v>26</v>
      </c>
      <c r="L219" s="30" t="s">
        <v>31</v>
      </c>
      <c r="M219" s="45">
        <v>333980.344</v>
      </c>
    </row>
    <row r="220" spans="1:13" ht="13.5" hidden="1">
      <c r="A220" s="103"/>
      <c r="B220" s="127"/>
      <c r="C220" s="60"/>
      <c r="D220" s="92"/>
      <c r="E220" s="92"/>
      <c r="F220" s="92"/>
      <c r="G220" s="92"/>
      <c r="H220" s="30">
        <v>974</v>
      </c>
      <c r="I220" s="30" t="s">
        <v>24</v>
      </c>
      <c r="J220" s="30" t="s">
        <v>25</v>
      </c>
      <c r="K220" s="30" t="s">
        <v>26</v>
      </c>
      <c r="L220" s="30" t="s">
        <v>32</v>
      </c>
      <c r="M220" s="45">
        <v>5641.88</v>
      </c>
    </row>
    <row r="221" spans="1:13" ht="13.5" hidden="1">
      <c r="A221" s="103"/>
      <c r="B221" s="127"/>
      <c r="C221" s="60"/>
      <c r="D221" s="92"/>
      <c r="E221" s="92"/>
      <c r="F221" s="92"/>
      <c r="G221" s="92"/>
      <c r="H221" s="30">
        <v>974</v>
      </c>
      <c r="I221" s="30" t="s">
        <v>24</v>
      </c>
      <c r="J221" s="30" t="s">
        <v>25</v>
      </c>
      <c r="K221" s="30" t="s">
        <v>26</v>
      </c>
      <c r="L221" s="30" t="s">
        <v>36</v>
      </c>
      <c r="M221" s="45">
        <v>656.47</v>
      </c>
    </row>
    <row r="222" spans="1:13" ht="13.5" hidden="1">
      <c r="A222" s="104"/>
      <c r="B222" s="128"/>
      <c r="C222" s="60"/>
      <c r="D222" s="92"/>
      <c r="E222" s="92"/>
      <c r="F222" s="92"/>
      <c r="G222" s="92"/>
      <c r="H222" s="30">
        <v>974</v>
      </c>
      <c r="I222" s="30" t="s">
        <v>24</v>
      </c>
      <c r="J222" s="30" t="s">
        <v>25</v>
      </c>
      <c r="K222" s="30" t="s">
        <v>26</v>
      </c>
      <c r="L222" s="30" t="s">
        <v>37</v>
      </c>
      <c r="M222" s="45">
        <v>0</v>
      </c>
    </row>
    <row r="223" spans="1:13" ht="52.5" hidden="1">
      <c r="A223" s="38" t="s">
        <v>38</v>
      </c>
      <c r="B223" s="92" t="s">
        <v>39</v>
      </c>
      <c r="C223" s="60"/>
      <c r="D223" s="92"/>
      <c r="E223" s="92"/>
      <c r="F223" s="92"/>
      <c r="G223" s="92"/>
      <c r="H223" s="30" t="s">
        <v>27</v>
      </c>
      <c r="I223" s="30" t="s">
        <v>24</v>
      </c>
      <c r="J223" s="30" t="s">
        <v>25</v>
      </c>
      <c r="K223" s="30" t="s">
        <v>28</v>
      </c>
      <c r="L223" s="30" t="s">
        <v>29</v>
      </c>
      <c r="M223" s="45">
        <v>15153.4</v>
      </c>
    </row>
    <row r="224" spans="1:13" ht="20.25" customHeight="1" hidden="1">
      <c r="A224" s="102" t="s">
        <v>42</v>
      </c>
      <c r="B224" s="126" t="s">
        <v>43</v>
      </c>
      <c r="C224" s="60"/>
      <c r="D224" s="92"/>
      <c r="E224" s="92"/>
      <c r="F224" s="92"/>
      <c r="G224" s="92"/>
      <c r="H224" s="30" t="s">
        <v>27</v>
      </c>
      <c r="I224" s="30" t="s">
        <v>24</v>
      </c>
      <c r="J224" s="30" t="s">
        <v>25</v>
      </c>
      <c r="K224" s="30" t="s">
        <v>40</v>
      </c>
      <c r="L224" s="30" t="s">
        <v>41</v>
      </c>
      <c r="M224" s="45">
        <v>23092.8</v>
      </c>
    </row>
    <row r="225" spans="1:13" ht="20.25" customHeight="1" hidden="1">
      <c r="A225" s="103"/>
      <c r="B225" s="127"/>
      <c r="C225" s="60"/>
      <c r="D225" s="92"/>
      <c r="E225" s="92"/>
      <c r="F225" s="92"/>
      <c r="G225" s="92"/>
      <c r="H225" s="30" t="s">
        <v>27</v>
      </c>
      <c r="I225" s="30" t="s">
        <v>24</v>
      </c>
      <c r="J225" s="30" t="s">
        <v>25</v>
      </c>
      <c r="K225" s="30" t="s">
        <v>40</v>
      </c>
      <c r="L225" s="30" t="s">
        <v>30</v>
      </c>
      <c r="M225" s="45">
        <v>68.7</v>
      </c>
    </row>
    <row r="226" spans="1:13" ht="20.25" customHeight="1" hidden="1">
      <c r="A226" s="103"/>
      <c r="B226" s="127"/>
      <c r="C226" s="60"/>
      <c r="D226" s="92"/>
      <c r="E226" s="92"/>
      <c r="F226" s="92"/>
      <c r="G226" s="92"/>
      <c r="H226" s="30" t="s">
        <v>27</v>
      </c>
      <c r="I226" s="30" t="s">
        <v>24</v>
      </c>
      <c r="J226" s="30" t="s">
        <v>25</v>
      </c>
      <c r="K226" s="30" t="s">
        <v>40</v>
      </c>
      <c r="L226" s="30" t="s">
        <v>31</v>
      </c>
      <c r="M226" s="45">
        <v>1438397.1</v>
      </c>
    </row>
    <row r="227" spans="1:13" ht="20.25" customHeight="1" hidden="1">
      <c r="A227" s="104"/>
      <c r="B227" s="128"/>
      <c r="C227" s="60"/>
      <c r="D227" s="92"/>
      <c r="E227" s="92"/>
      <c r="F227" s="92"/>
      <c r="G227" s="92"/>
      <c r="H227" s="30" t="s">
        <v>27</v>
      </c>
      <c r="I227" s="30" t="s">
        <v>24</v>
      </c>
      <c r="J227" s="30" t="s">
        <v>25</v>
      </c>
      <c r="K227" s="30" t="s">
        <v>40</v>
      </c>
      <c r="L227" s="30" t="s">
        <v>32</v>
      </c>
      <c r="M227" s="45">
        <v>26975.6</v>
      </c>
    </row>
    <row r="228" spans="1:13" ht="21" customHeight="1" hidden="1">
      <c r="A228" s="102" t="s">
        <v>44</v>
      </c>
      <c r="B228" s="126" t="s">
        <v>45</v>
      </c>
      <c r="C228" s="60"/>
      <c r="D228" s="92"/>
      <c r="E228" s="92"/>
      <c r="F228" s="92"/>
      <c r="G228" s="92"/>
      <c r="H228" s="30" t="s">
        <v>27</v>
      </c>
      <c r="I228" s="30" t="s">
        <v>24</v>
      </c>
      <c r="J228" s="30" t="s">
        <v>46</v>
      </c>
      <c r="K228" s="30" t="s">
        <v>47</v>
      </c>
      <c r="L228" s="30" t="s">
        <v>31</v>
      </c>
      <c r="M228" s="45">
        <v>319556.911</v>
      </c>
    </row>
    <row r="229" spans="1:13" ht="21" customHeight="1" hidden="1">
      <c r="A229" s="104"/>
      <c r="B229" s="128"/>
      <c r="C229" s="60"/>
      <c r="D229" s="92"/>
      <c r="E229" s="92"/>
      <c r="F229" s="92"/>
      <c r="G229" s="92"/>
      <c r="H229" s="30" t="s">
        <v>27</v>
      </c>
      <c r="I229" s="30" t="s">
        <v>24</v>
      </c>
      <c r="J229" s="30" t="s">
        <v>46</v>
      </c>
      <c r="K229" s="30" t="s">
        <v>47</v>
      </c>
      <c r="L229" s="30" t="s">
        <v>32</v>
      </c>
      <c r="M229" s="45">
        <v>10521.136</v>
      </c>
    </row>
    <row r="230" spans="1:13" ht="13.5" hidden="1">
      <c r="A230" s="102" t="s">
        <v>48</v>
      </c>
      <c r="B230" s="126" t="s">
        <v>49</v>
      </c>
      <c r="C230" s="60"/>
      <c r="D230" s="92"/>
      <c r="E230" s="92"/>
      <c r="F230" s="92"/>
      <c r="G230" s="92"/>
      <c r="H230" s="30" t="s">
        <v>27</v>
      </c>
      <c r="I230" s="30" t="s">
        <v>24</v>
      </c>
      <c r="J230" s="30" t="s">
        <v>46</v>
      </c>
      <c r="K230" s="30" t="s">
        <v>50</v>
      </c>
      <c r="L230" s="30" t="s">
        <v>31</v>
      </c>
      <c r="M230" s="45">
        <v>1421956.9</v>
      </c>
    </row>
    <row r="231" spans="1:13" ht="13.5" hidden="1">
      <c r="A231" s="104"/>
      <c r="B231" s="128"/>
      <c r="C231" s="60"/>
      <c r="D231" s="92"/>
      <c r="E231" s="92"/>
      <c r="F231" s="92"/>
      <c r="G231" s="92"/>
      <c r="H231" s="30" t="s">
        <v>27</v>
      </c>
      <c r="I231" s="30" t="s">
        <v>24</v>
      </c>
      <c r="J231" s="30" t="s">
        <v>46</v>
      </c>
      <c r="K231" s="30" t="s">
        <v>50</v>
      </c>
      <c r="L231" s="30" t="s">
        <v>32</v>
      </c>
      <c r="M231" s="45">
        <v>30395.6</v>
      </c>
    </row>
    <row r="232" spans="1:13" ht="39" hidden="1">
      <c r="A232" s="38" t="s">
        <v>51</v>
      </c>
      <c r="B232" s="92" t="s">
        <v>52</v>
      </c>
      <c r="C232" s="60"/>
      <c r="D232" s="92"/>
      <c r="E232" s="92"/>
      <c r="F232" s="92"/>
      <c r="G232" s="92"/>
      <c r="H232" s="30" t="s">
        <v>27</v>
      </c>
      <c r="I232" s="30" t="s">
        <v>24</v>
      </c>
      <c r="J232" s="30" t="s">
        <v>46</v>
      </c>
      <c r="K232" s="30" t="s">
        <v>53</v>
      </c>
      <c r="L232" s="30" t="s">
        <v>31</v>
      </c>
      <c r="M232" s="45">
        <v>308304.509</v>
      </c>
    </row>
    <row r="233" spans="1:13" ht="26.25" hidden="1">
      <c r="A233" s="38" t="s">
        <v>54</v>
      </c>
      <c r="B233" s="92" t="s">
        <v>55</v>
      </c>
      <c r="C233" s="60"/>
      <c r="D233" s="92"/>
      <c r="E233" s="92"/>
      <c r="F233" s="92"/>
      <c r="G233" s="92"/>
      <c r="H233" s="30" t="s">
        <v>27</v>
      </c>
      <c r="I233" s="30" t="s">
        <v>24</v>
      </c>
      <c r="J233" s="30" t="s">
        <v>46</v>
      </c>
      <c r="K233" s="30" t="s">
        <v>56</v>
      </c>
      <c r="L233" s="30" t="s">
        <v>31</v>
      </c>
      <c r="M233" s="45">
        <v>8690</v>
      </c>
    </row>
    <row r="234" spans="1:13" ht="13.5" hidden="1">
      <c r="A234" s="102" t="s">
        <v>57</v>
      </c>
      <c r="B234" s="126" t="s">
        <v>58</v>
      </c>
      <c r="C234" s="60"/>
      <c r="D234" s="92"/>
      <c r="E234" s="92"/>
      <c r="F234" s="92"/>
      <c r="G234" s="92"/>
      <c r="H234" s="30" t="s">
        <v>27</v>
      </c>
      <c r="I234" s="30" t="s">
        <v>24</v>
      </c>
      <c r="J234" s="30" t="s">
        <v>25</v>
      </c>
      <c r="K234" s="30" t="s">
        <v>59</v>
      </c>
      <c r="L234" s="30" t="s">
        <v>30</v>
      </c>
      <c r="M234" s="45">
        <v>3018</v>
      </c>
    </row>
    <row r="235" spans="1:13" ht="13.5" hidden="1">
      <c r="A235" s="103"/>
      <c r="B235" s="127"/>
      <c r="C235" s="60"/>
      <c r="D235" s="92"/>
      <c r="E235" s="92"/>
      <c r="F235" s="92"/>
      <c r="G235" s="92"/>
      <c r="H235" s="30" t="s">
        <v>27</v>
      </c>
      <c r="I235" s="30" t="s">
        <v>24</v>
      </c>
      <c r="J235" s="30" t="s">
        <v>25</v>
      </c>
      <c r="K235" s="30" t="s">
        <v>59</v>
      </c>
      <c r="L235" s="30" t="s">
        <v>29</v>
      </c>
      <c r="M235" s="45">
        <v>61154.100000000006</v>
      </c>
    </row>
    <row r="236" spans="1:13" ht="13.5" hidden="1">
      <c r="A236" s="104"/>
      <c r="B236" s="128"/>
      <c r="C236" s="60"/>
      <c r="D236" s="92"/>
      <c r="E236" s="92"/>
      <c r="F236" s="92"/>
      <c r="G236" s="92"/>
      <c r="H236" s="30" t="s">
        <v>27</v>
      </c>
      <c r="I236" s="30" t="s">
        <v>24</v>
      </c>
      <c r="J236" s="30" t="s">
        <v>25</v>
      </c>
      <c r="K236" s="30" t="s">
        <v>59</v>
      </c>
      <c r="L236" s="30" t="s">
        <v>60</v>
      </c>
      <c r="M236" s="45">
        <v>1400.5</v>
      </c>
    </row>
    <row r="237" spans="1:13" ht="47.25" customHeight="1" hidden="1">
      <c r="A237" s="102" t="s">
        <v>61</v>
      </c>
      <c r="B237" s="126" t="s">
        <v>62</v>
      </c>
      <c r="C237" s="60"/>
      <c r="D237" s="92"/>
      <c r="E237" s="92"/>
      <c r="F237" s="92"/>
      <c r="G237" s="92"/>
      <c r="H237" s="30" t="s">
        <v>27</v>
      </c>
      <c r="I237" s="30" t="s">
        <v>24</v>
      </c>
      <c r="J237" s="30" t="s">
        <v>46</v>
      </c>
      <c r="K237" s="30" t="s">
        <v>59</v>
      </c>
      <c r="L237" s="30" t="s">
        <v>29</v>
      </c>
      <c r="M237" s="45">
        <v>110952.5</v>
      </c>
    </row>
    <row r="238" spans="1:13" ht="47.25" customHeight="1" hidden="1">
      <c r="A238" s="104"/>
      <c r="B238" s="128"/>
      <c r="C238" s="60"/>
      <c r="D238" s="92"/>
      <c r="E238" s="92"/>
      <c r="F238" s="92"/>
      <c r="G238" s="92"/>
      <c r="H238" s="30" t="s">
        <v>27</v>
      </c>
      <c r="I238" s="30" t="s">
        <v>24</v>
      </c>
      <c r="J238" s="30" t="s">
        <v>46</v>
      </c>
      <c r="K238" s="30" t="s">
        <v>59</v>
      </c>
      <c r="L238" s="30" t="s">
        <v>60</v>
      </c>
      <c r="M238" s="45">
        <v>2009.5</v>
      </c>
    </row>
    <row r="239" spans="1:13" ht="27" customHeight="1" hidden="1">
      <c r="A239" s="102" t="s">
        <v>63</v>
      </c>
      <c r="B239" s="126" t="s">
        <v>64</v>
      </c>
      <c r="C239" s="60"/>
      <c r="D239" s="92"/>
      <c r="E239" s="92"/>
      <c r="F239" s="92"/>
      <c r="G239" s="92"/>
      <c r="H239" s="30" t="s">
        <v>27</v>
      </c>
      <c r="I239" s="30" t="s">
        <v>24</v>
      </c>
      <c r="J239" s="30" t="s">
        <v>24</v>
      </c>
      <c r="K239" s="30" t="s">
        <v>59</v>
      </c>
      <c r="L239" s="30" t="s">
        <v>29</v>
      </c>
      <c r="M239" s="45">
        <v>4635.23</v>
      </c>
    </row>
    <row r="240" spans="1:13" ht="27" customHeight="1" hidden="1">
      <c r="A240" s="104"/>
      <c r="B240" s="128"/>
      <c r="C240" s="60"/>
      <c r="D240" s="92"/>
      <c r="E240" s="92"/>
      <c r="F240" s="92"/>
      <c r="G240" s="92"/>
      <c r="H240" s="30" t="s">
        <v>27</v>
      </c>
      <c r="I240" s="30" t="s">
        <v>24</v>
      </c>
      <c r="J240" s="30" t="s">
        <v>24</v>
      </c>
      <c r="K240" s="30" t="s">
        <v>59</v>
      </c>
      <c r="L240" s="30" t="s">
        <v>60</v>
      </c>
      <c r="M240" s="45">
        <v>110.67</v>
      </c>
    </row>
    <row r="241" spans="1:13" ht="45.75" customHeight="1" hidden="1">
      <c r="A241" s="102" t="s">
        <v>65</v>
      </c>
      <c r="B241" s="126" t="s">
        <v>66</v>
      </c>
      <c r="C241" s="60"/>
      <c r="D241" s="92"/>
      <c r="E241" s="92"/>
      <c r="F241" s="92"/>
      <c r="G241" s="92"/>
      <c r="H241" s="30" t="s">
        <v>27</v>
      </c>
      <c r="I241" s="30" t="s">
        <v>24</v>
      </c>
      <c r="J241" s="30" t="s">
        <v>25</v>
      </c>
      <c r="K241" s="30" t="s">
        <v>67</v>
      </c>
      <c r="L241" s="30" t="s">
        <v>68</v>
      </c>
      <c r="M241" s="45">
        <v>1413.642</v>
      </c>
    </row>
    <row r="242" spans="1:13" ht="45.75" customHeight="1" hidden="1">
      <c r="A242" s="104"/>
      <c r="B242" s="128"/>
      <c r="C242" s="60"/>
      <c r="D242" s="92"/>
      <c r="E242" s="92"/>
      <c r="F242" s="92"/>
      <c r="G242" s="92"/>
      <c r="H242" s="30" t="s">
        <v>27</v>
      </c>
      <c r="I242" s="30" t="s">
        <v>24</v>
      </c>
      <c r="J242" s="30" t="s">
        <v>25</v>
      </c>
      <c r="K242" s="30" t="s">
        <v>67</v>
      </c>
      <c r="L242" s="30" t="s">
        <v>29</v>
      </c>
      <c r="M242" s="45">
        <v>92996.358</v>
      </c>
    </row>
    <row r="243" spans="1:13" ht="78.75" hidden="1">
      <c r="A243" s="38" t="s">
        <v>69</v>
      </c>
      <c r="B243" s="92" t="s">
        <v>70</v>
      </c>
      <c r="C243" s="60"/>
      <c r="D243" s="92"/>
      <c r="E243" s="92"/>
      <c r="F243" s="92"/>
      <c r="G243" s="92"/>
      <c r="H243" s="30" t="s">
        <v>27</v>
      </c>
      <c r="I243" s="30" t="s">
        <v>24</v>
      </c>
      <c r="J243" s="30" t="s">
        <v>46</v>
      </c>
      <c r="K243" s="30" t="s">
        <v>67</v>
      </c>
      <c r="L243" s="30" t="s">
        <v>29</v>
      </c>
      <c r="M243" s="45">
        <v>27744.2</v>
      </c>
    </row>
    <row r="244" spans="1:13" ht="92.25" hidden="1">
      <c r="A244" s="38" t="s">
        <v>71</v>
      </c>
      <c r="B244" s="92" t="s">
        <v>72</v>
      </c>
      <c r="C244" s="60"/>
      <c r="D244" s="92"/>
      <c r="E244" s="92"/>
      <c r="F244" s="92"/>
      <c r="G244" s="92"/>
      <c r="H244" s="41" t="s">
        <v>27</v>
      </c>
      <c r="I244" s="41" t="s">
        <v>24</v>
      </c>
      <c r="J244" s="42" t="s">
        <v>46</v>
      </c>
      <c r="K244" s="42" t="s">
        <v>67</v>
      </c>
      <c r="L244" s="41" t="s">
        <v>29</v>
      </c>
      <c r="M244" s="46">
        <v>6000</v>
      </c>
    </row>
    <row r="245" spans="1:13" ht="66" hidden="1">
      <c r="A245" s="38" t="s">
        <v>73</v>
      </c>
      <c r="B245" s="92" t="s">
        <v>74</v>
      </c>
      <c r="C245" s="60"/>
      <c r="D245" s="92"/>
      <c r="E245" s="92"/>
      <c r="F245" s="92"/>
      <c r="G245" s="92"/>
      <c r="H245" s="30" t="s">
        <v>27</v>
      </c>
      <c r="I245" s="30" t="s">
        <v>24</v>
      </c>
      <c r="J245" s="30" t="s">
        <v>75</v>
      </c>
      <c r="K245" s="30" t="s">
        <v>76</v>
      </c>
      <c r="L245" s="30" t="s">
        <v>31</v>
      </c>
      <c r="M245" s="45">
        <v>116678.2</v>
      </c>
    </row>
    <row r="246" spans="1:13" ht="24" customHeight="1" hidden="1">
      <c r="A246" s="102" t="s">
        <v>77</v>
      </c>
      <c r="B246" s="126" t="s">
        <v>78</v>
      </c>
      <c r="C246" s="60"/>
      <c r="D246" s="92"/>
      <c r="E246" s="92"/>
      <c r="F246" s="92"/>
      <c r="G246" s="92"/>
      <c r="H246" s="30" t="s">
        <v>27</v>
      </c>
      <c r="I246" s="30" t="s">
        <v>24</v>
      </c>
      <c r="J246" s="30" t="s">
        <v>75</v>
      </c>
      <c r="K246" s="30" t="s">
        <v>79</v>
      </c>
      <c r="L246" s="30" t="s">
        <v>41</v>
      </c>
      <c r="M246" s="45">
        <v>5443.1</v>
      </c>
    </row>
    <row r="247" spans="1:13" ht="24" customHeight="1" hidden="1">
      <c r="A247" s="103"/>
      <c r="B247" s="127"/>
      <c r="C247" s="60"/>
      <c r="D247" s="92"/>
      <c r="E247" s="92"/>
      <c r="F247" s="92"/>
      <c r="G247" s="92"/>
      <c r="H247" s="30" t="s">
        <v>27</v>
      </c>
      <c r="I247" s="30" t="s">
        <v>24</v>
      </c>
      <c r="J247" s="30" t="s">
        <v>75</v>
      </c>
      <c r="K247" s="30" t="s">
        <v>79</v>
      </c>
      <c r="L247" s="30" t="s">
        <v>30</v>
      </c>
      <c r="M247" s="45">
        <v>265</v>
      </c>
    </row>
    <row r="248" spans="1:13" ht="24" customHeight="1" hidden="1">
      <c r="A248" s="103"/>
      <c r="B248" s="127"/>
      <c r="C248" s="60"/>
      <c r="D248" s="92"/>
      <c r="E248" s="92"/>
      <c r="F248" s="92"/>
      <c r="G248" s="92"/>
      <c r="H248" s="30" t="s">
        <v>27</v>
      </c>
      <c r="I248" s="30" t="s">
        <v>24</v>
      </c>
      <c r="J248" s="30" t="s">
        <v>75</v>
      </c>
      <c r="K248" s="30" t="s">
        <v>79</v>
      </c>
      <c r="L248" s="30" t="s">
        <v>36</v>
      </c>
      <c r="M248" s="45">
        <v>13.515</v>
      </c>
    </row>
    <row r="249" spans="1:13" ht="24" customHeight="1" hidden="1">
      <c r="A249" s="104"/>
      <c r="B249" s="128"/>
      <c r="C249" s="60"/>
      <c r="D249" s="92"/>
      <c r="E249" s="92"/>
      <c r="F249" s="92"/>
      <c r="G249" s="92"/>
      <c r="H249" s="30" t="s">
        <v>27</v>
      </c>
      <c r="I249" s="30" t="s">
        <v>24</v>
      </c>
      <c r="J249" s="30" t="s">
        <v>75</v>
      </c>
      <c r="K249" s="30" t="s">
        <v>79</v>
      </c>
      <c r="L249" s="30" t="s">
        <v>37</v>
      </c>
      <c r="M249" s="45">
        <v>3.985</v>
      </c>
    </row>
    <row r="250" spans="1:13" ht="39" hidden="1">
      <c r="A250" s="40" t="s">
        <v>18</v>
      </c>
      <c r="B250" s="33" t="s">
        <v>80</v>
      </c>
      <c r="C250" s="60"/>
      <c r="D250" s="92"/>
      <c r="E250" s="92"/>
      <c r="F250" s="93" t="s">
        <v>17</v>
      </c>
      <c r="G250" s="92"/>
      <c r="H250" s="30" t="s">
        <v>17</v>
      </c>
      <c r="I250" s="30" t="s">
        <v>17</v>
      </c>
      <c r="J250" s="30" t="s">
        <v>17</v>
      </c>
      <c r="K250" s="30" t="s">
        <v>17</v>
      </c>
      <c r="L250" s="30" t="s">
        <v>17</v>
      </c>
      <c r="M250" s="44">
        <f>SUM(M251:M274)</f>
        <v>206767.6</v>
      </c>
    </row>
    <row r="251" spans="1:13" ht="13.5" hidden="1">
      <c r="A251" s="129" t="s">
        <v>81</v>
      </c>
      <c r="B251" s="126" t="s">
        <v>82</v>
      </c>
      <c r="C251" s="60"/>
      <c r="D251" s="92"/>
      <c r="E251" s="92"/>
      <c r="F251" s="93"/>
      <c r="G251" s="92"/>
      <c r="H251" s="30" t="s">
        <v>27</v>
      </c>
      <c r="I251" s="30" t="s">
        <v>24</v>
      </c>
      <c r="J251" s="30" t="s">
        <v>75</v>
      </c>
      <c r="K251" s="30" t="s">
        <v>110</v>
      </c>
      <c r="L251" s="30" t="s">
        <v>86</v>
      </c>
      <c r="M251" s="45">
        <v>28285</v>
      </c>
    </row>
    <row r="252" spans="1:13" ht="13.5" hidden="1">
      <c r="A252" s="137"/>
      <c r="B252" s="127"/>
      <c r="C252" s="60"/>
      <c r="D252" s="92"/>
      <c r="E252" s="92"/>
      <c r="F252" s="93"/>
      <c r="G252" s="92"/>
      <c r="H252" s="30" t="s">
        <v>27</v>
      </c>
      <c r="I252" s="30" t="s">
        <v>24</v>
      </c>
      <c r="J252" s="30" t="s">
        <v>75</v>
      </c>
      <c r="K252" s="30" t="s">
        <v>110</v>
      </c>
      <c r="L252" s="30" t="s">
        <v>87</v>
      </c>
      <c r="M252" s="45">
        <v>4699.4</v>
      </c>
    </row>
    <row r="253" spans="1:13" ht="13.5" hidden="1">
      <c r="A253" s="137"/>
      <c r="B253" s="127"/>
      <c r="C253" s="60"/>
      <c r="D253" s="92"/>
      <c r="E253" s="92"/>
      <c r="F253" s="93"/>
      <c r="G253" s="92"/>
      <c r="H253" s="30" t="s">
        <v>27</v>
      </c>
      <c r="I253" s="30" t="s">
        <v>24</v>
      </c>
      <c r="J253" s="30" t="s">
        <v>75</v>
      </c>
      <c r="K253" s="30" t="s">
        <v>111</v>
      </c>
      <c r="L253" s="30" t="s">
        <v>87</v>
      </c>
      <c r="M253" s="45">
        <v>80.5</v>
      </c>
    </row>
    <row r="254" spans="1:13" ht="13.5" hidden="1">
      <c r="A254" s="137"/>
      <c r="B254" s="127"/>
      <c r="C254" s="60"/>
      <c r="D254" s="92"/>
      <c r="E254" s="92"/>
      <c r="F254" s="93"/>
      <c r="G254" s="92"/>
      <c r="H254" s="30" t="s">
        <v>27</v>
      </c>
      <c r="I254" s="30" t="s">
        <v>24</v>
      </c>
      <c r="J254" s="30" t="s">
        <v>75</v>
      </c>
      <c r="K254" s="30" t="s">
        <v>111</v>
      </c>
      <c r="L254" s="30" t="s">
        <v>30</v>
      </c>
      <c r="M254" s="45">
        <v>3449.3</v>
      </c>
    </row>
    <row r="255" spans="1:13" ht="13.5" hidden="1">
      <c r="A255" s="137"/>
      <c r="B255" s="127"/>
      <c r="C255" s="60"/>
      <c r="D255" s="92"/>
      <c r="E255" s="92"/>
      <c r="F255" s="93"/>
      <c r="G255" s="92"/>
      <c r="H255" s="30" t="s">
        <v>27</v>
      </c>
      <c r="I255" s="30" t="s">
        <v>24</v>
      </c>
      <c r="J255" s="30" t="s">
        <v>75</v>
      </c>
      <c r="K255" s="30" t="s">
        <v>111</v>
      </c>
      <c r="L255" s="30" t="s">
        <v>36</v>
      </c>
      <c r="M255" s="45">
        <v>128.4</v>
      </c>
    </row>
    <row r="256" spans="1:13" ht="13.5" hidden="1">
      <c r="A256" s="137"/>
      <c r="B256" s="127"/>
      <c r="C256" s="60"/>
      <c r="D256" s="92"/>
      <c r="E256" s="92"/>
      <c r="F256" s="93"/>
      <c r="G256" s="92"/>
      <c r="H256" s="30" t="s">
        <v>27</v>
      </c>
      <c r="I256" s="30" t="s">
        <v>24</v>
      </c>
      <c r="J256" s="30" t="s">
        <v>75</v>
      </c>
      <c r="K256" s="30" t="s">
        <v>111</v>
      </c>
      <c r="L256" s="30" t="s">
        <v>37</v>
      </c>
      <c r="M256" s="45">
        <v>4.4</v>
      </c>
    </row>
    <row r="257" spans="1:13" ht="13.5" hidden="1">
      <c r="A257" s="130"/>
      <c r="B257" s="128"/>
      <c r="C257" s="60"/>
      <c r="D257" s="92"/>
      <c r="E257" s="92"/>
      <c r="F257" s="93"/>
      <c r="G257" s="92"/>
      <c r="H257" s="30" t="s">
        <v>27</v>
      </c>
      <c r="I257" s="30" t="s">
        <v>24</v>
      </c>
      <c r="J257" s="30" t="s">
        <v>75</v>
      </c>
      <c r="K257" s="30" t="s">
        <v>112</v>
      </c>
      <c r="L257" s="30" t="s">
        <v>30</v>
      </c>
      <c r="M257" s="46">
        <v>1707.4</v>
      </c>
    </row>
    <row r="258" spans="1:13" ht="13.5" hidden="1">
      <c r="A258" s="129" t="s">
        <v>83</v>
      </c>
      <c r="B258" s="126" t="s">
        <v>84</v>
      </c>
      <c r="C258" s="60"/>
      <c r="D258" s="92"/>
      <c r="E258" s="92"/>
      <c r="F258" s="93"/>
      <c r="G258" s="92"/>
      <c r="H258" s="30" t="s">
        <v>27</v>
      </c>
      <c r="I258" s="30" t="s">
        <v>24</v>
      </c>
      <c r="J258" s="30" t="s">
        <v>75</v>
      </c>
      <c r="K258" s="30" t="s">
        <v>85</v>
      </c>
      <c r="L258" s="30" t="s">
        <v>86</v>
      </c>
      <c r="M258" s="45">
        <v>1878.7</v>
      </c>
    </row>
    <row r="259" spans="1:13" ht="13.5" hidden="1">
      <c r="A259" s="137"/>
      <c r="B259" s="127"/>
      <c r="C259" s="60"/>
      <c r="D259" s="92"/>
      <c r="E259" s="92"/>
      <c r="F259" s="93"/>
      <c r="G259" s="92"/>
      <c r="H259" s="30" t="s">
        <v>27</v>
      </c>
      <c r="I259" s="30" t="s">
        <v>24</v>
      </c>
      <c r="J259" s="30" t="s">
        <v>75</v>
      </c>
      <c r="K259" s="30" t="s">
        <v>85</v>
      </c>
      <c r="L259" s="30" t="s">
        <v>87</v>
      </c>
      <c r="M259" s="45">
        <v>340.5</v>
      </c>
    </row>
    <row r="260" spans="1:13" ht="13.5" hidden="1">
      <c r="A260" s="137"/>
      <c r="B260" s="127"/>
      <c r="C260" s="60"/>
      <c r="D260" s="92"/>
      <c r="E260" s="92"/>
      <c r="F260" s="93"/>
      <c r="G260" s="92"/>
      <c r="H260" s="30" t="s">
        <v>27</v>
      </c>
      <c r="I260" s="30" t="s">
        <v>24</v>
      </c>
      <c r="J260" s="30" t="s">
        <v>75</v>
      </c>
      <c r="K260" s="30" t="s">
        <v>85</v>
      </c>
      <c r="L260" s="30" t="s">
        <v>30</v>
      </c>
      <c r="M260" s="45">
        <v>253.6</v>
      </c>
    </row>
    <row r="261" spans="1:13" ht="13.5" hidden="1">
      <c r="A261" s="137"/>
      <c r="B261" s="127"/>
      <c r="C261" s="60"/>
      <c r="D261" s="92"/>
      <c r="E261" s="92"/>
      <c r="F261" s="93"/>
      <c r="G261" s="92"/>
      <c r="H261" s="30" t="s">
        <v>27</v>
      </c>
      <c r="I261" s="30" t="s">
        <v>24</v>
      </c>
      <c r="J261" s="30" t="s">
        <v>75</v>
      </c>
      <c r="K261" s="30" t="s">
        <v>88</v>
      </c>
      <c r="L261" s="30" t="s">
        <v>86</v>
      </c>
      <c r="M261" s="45">
        <v>2114.7</v>
      </c>
    </row>
    <row r="262" spans="1:13" ht="13.5" hidden="1">
      <c r="A262" s="137"/>
      <c r="B262" s="127"/>
      <c r="C262" s="60"/>
      <c r="D262" s="92"/>
      <c r="E262" s="92"/>
      <c r="F262" s="93"/>
      <c r="G262" s="92"/>
      <c r="H262" s="30" t="s">
        <v>27</v>
      </c>
      <c r="I262" s="30" t="s">
        <v>24</v>
      </c>
      <c r="J262" s="30" t="s">
        <v>75</v>
      </c>
      <c r="K262" s="30" t="s">
        <v>88</v>
      </c>
      <c r="L262" s="30" t="s">
        <v>87</v>
      </c>
      <c r="M262" s="45">
        <v>383.2</v>
      </c>
    </row>
    <row r="263" spans="1:13" ht="13.5" hidden="1">
      <c r="A263" s="137"/>
      <c r="B263" s="127"/>
      <c r="C263" s="60"/>
      <c r="D263" s="92"/>
      <c r="E263" s="92"/>
      <c r="F263" s="93"/>
      <c r="G263" s="92"/>
      <c r="H263" s="30" t="s">
        <v>27</v>
      </c>
      <c r="I263" s="30" t="s">
        <v>24</v>
      </c>
      <c r="J263" s="30" t="s">
        <v>75</v>
      </c>
      <c r="K263" s="30" t="s">
        <v>88</v>
      </c>
      <c r="L263" s="30" t="s">
        <v>30</v>
      </c>
      <c r="M263" s="45">
        <v>337.8</v>
      </c>
    </row>
    <row r="264" spans="1:13" ht="13.5" hidden="1">
      <c r="A264" s="137"/>
      <c r="B264" s="127"/>
      <c r="C264" s="60"/>
      <c r="D264" s="92"/>
      <c r="E264" s="92"/>
      <c r="F264" s="93"/>
      <c r="G264" s="92"/>
      <c r="H264" s="30" t="s">
        <v>27</v>
      </c>
      <c r="I264" s="30" t="s">
        <v>24</v>
      </c>
      <c r="J264" s="30" t="s">
        <v>75</v>
      </c>
      <c r="K264" s="30" t="s">
        <v>89</v>
      </c>
      <c r="L264" s="30" t="s">
        <v>30</v>
      </c>
      <c r="M264" s="45">
        <v>238.2</v>
      </c>
    </row>
    <row r="265" spans="1:13" ht="13.5" hidden="1">
      <c r="A265" s="130"/>
      <c r="B265" s="128"/>
      <c r="C265" s="60"/>
      <c r="D265" s="92"/>
      <c r="E265" s="92"/>
      <c r="F265" s="93"/>
      <c r="G265" s="92"/>
      <c r="H265" s="30" t="s">
        <v>27</v>
      </c>
      <c r="I265" s="30" t="s">
        <v>24</v>
      </c>
      <c r="J265" s="30" t="s">
        <v>75</v>
      </c>
      <c r="K265" s="30" t="s">
        <v>90</v>
      </c>
      <c r="L265" s="30" t="s">
        <v>30</v>
      </c>
      <c r="M265" s="45">
        <v>232.4</v>
      </c>
    </row>
    <row r="266" spans="1:13" ht="19.5" customHeight="1" hidden="1">
      <c r="A266" s="129" t="s">
        <v>91</v>
      </c>
      <c r="B266" s="126" t="s">
        <v>92</v>
      </c>
      <c r="C266" s="60"/>
      <c r="D266" s="92"/>
      <c r="E266" s="92"/>
      <c r="F266" s="93"/>
      <c r="G266" s="92"/>
      <c r="H266" s="30" t="s">
        <v>27</v>
      </c>
      <c r="I266" s="30" t="s">
        <v>93</v>
      </c>
      <c r="J266" s="30" t="s">
        <v>94</v>
      </c>
      <c r="K266" s="30" t="s">
        <v>95</v>
      </c>
      <c r="L266" s="30" t="s">
        <v>30</v>
      </c>
      <c r="M266" s="45">
        <v>202.3</v>
      </c>
    </row>
    <row r="267" spans="1:13" ht="19.5" customHeight="1" hidden="1">
      <c r="A267" s="130"/>
      <c r="B267" s="128"/>
      <c r="C267" s="60"/>
      <c r="D267" s="92"/>
      <c r="E267" s="92"/>
      <c r="F267" s="93"/>
      <c r="G267" s="92"/>
      <c r="H267" s="30" t="s">
        <v>27</v>
      </c>
      <c r="I267" s="30" t="s">
        <v>93</v>
      </c>
      <c r="J267" s="30" t="s">
        <v>94</v>
      </c>
      <c r="K267" s="30" t="s">
        <v>95</v>
      </c>
      <c r="L267" s="30" t="s">
        <v>96</v>
      </c>
      <c r="M267" s="45">
        <v>63222</v>
      </c>
    </row>
    <row r="268" spans="1:13" ht="27.75" customHeight="1" hidden="1">
      <c r="A268" s="129" t="s">
        <v>99</v>
      </c>
      <c r="B268" s="126" t="s">
        <v>100</v>
      </c>
      <c r="C268" s="60"/>
      <c r="D268" s="92"/>
      <c r="E268" s="92"/>
      <c r="F268" s="93"/>
      <c r="G268" s="92"/>
      <c r="H268" s="30" t="s">
        <v>27</v>
      </c>
      <c r="I268" s="30" t="s">
        <v>93</v>
      </c>
      <c r="J268" s="30" t="s">
        <v>94</v>
      </c>
      <c r="K268" s="30" t="s">
        <v>97</v>
      </c>
      <c r="L268" s="30" t="s">
        <v>30</v>
      </c>
      <c r="M268" s="45">
        <v>41</v>
      </c>
    </row>
    <row r="269" spans="1:13" ht="27.75" customHeight="1" hidden="1">
      <c r="A269" s="130"/>
      <c r="B269" s="128"/>
      <c r="C269" s="60"/>
      <c r="D269" s="92"/>
      <c r="E269" s="92"/>
      <c r="F269" s="93"/>
      <c r="G269" s="92"/>
      <c r="H269" s="30" t="s">
        <v>27</v>
      </c>
      <c r="I269" s="30" t="s">
        <v>93</v>
      </c>
      <c r="J269" s="30" t="s">
        <v>94</v>
      </c>
      <c r="K269" s="30" t="s">
        <v>97</v>
      </c>
      <c r="L269" s="30" t="s">
        <v>98</v>
      </c>
      <c r="M269" s="45">
        <v>13702.8</v>
      </c>
    </row>
    <row r="270" spans="1:13" ht="26.25" customHeight="1" hidden="1">
      <c r="A270" s="129" t="s">
        <v>101</v>
      </c>
      <c r="B270" s="126" t="s">
        <v>102</v>
      </c>
      <c r="C270" s="60"/>
      <c r="D270" s="92"/>
      <c r="E270" s="92"/>
      <c r="F270" s="93"/>
      <c r="G270" s="92"/>
      <c r="H270" s="30" t="s">
        <v>27</v>
      </c>
      <c r="I270" s="30" t="s">
        <v>93</v>
      </c>
      <c r="J270" s="30" t="s">
        <v>94</v>
      </c>
      <c r="K270" s="30" t="s">
        <v>103</v>
      </c>
      <c r="L270" s="30" t="s">
        <v>30</v>
      </c>
      <c r="M270" s="45">
        <v>16.9</v>
      </c>
    </row>
    <row r="271" spans="1:13" ht="26.25" customHeight="1" hidden="1">
      <c r="A271" s="130"/>
      <c r="B271" s="128"/>
      <c r="C271" s="60"/>
      <c r="D271" s="92"/>
      <c r="E271" s="92"/>
      <c r="F271" s="93"/>
      <c r="G271" s="92"/>
      <c r="H271" s="30" t="s">
        <v>27</v>
      </c>
      <c r="I271" s="30" t="s">
        <v>93</v>
      </c>
      <c r="J271" s="30" t="s">
        <v>94</v>
      </c>
      <c r="K271" s="30" t="s">
        <v>103</v>
      </c>
      <c r="L271" s="30" t="s">
        <v>98</v>
      </c>
      <c r="M271" s="45">
        <v>8252.4</v>
      </c>
    </row>
    <row r="272" spans="1:13" ht="28.5" customHeight="1" hidden="1">
      <c r="A272" s="129" t="s">
        <v>105</v>
      </c>
      <c r="B272" s="126" t="s">
        <v>106</v>
      </c>
      <c r="C272" s="60"/>
      <c r="D272" s="92"/>
      <c r="E272" s="92"/>
      <c r="F272" s="93"/>
      <c r="G272" s="92"/>
      <c r="H272" s="30" t="s">
        <v>27</v>
      </c>
      <c r="I272" s="30" t="s">
        <v>93</v>
      </c>
      <c r="J272" s="30" t="s">
        <v>94</v>
      </c>
      <c r="K272" s="30" t="s">
        <v>104</v>
      </c>
      <c r="L272" s="30" t="s">
        <v>30</v>
      </c>
      <c r="M272" s="45">
        <v>220.2</v>
      </c>
    </row>
    <row r="273" spans="1:13" ht="28.5" customHeight="1" hidden="1">
      <c r="A273" s="130"/>
      <c r="B273" s="128"/>
      <c r="C273" s="60"/>
      <c r="D273" s="92"/>
      <c r="E273" s="92"/>
      <c r="F273" s="93"/>
      <c r="G273" s="92"/>
      <c r="H273" s="30" t="s">
        <v>27</v>
      </c>
      <c r="I273" s="30" t="s">
        <v>93</v>
      </c>
      <c r="J273" s="30" t="s">
        <v>94</v>
      </c>
      <c r="K273" s="30" t="s">
        <v>104</v>
      </c>
      <c r="L273" s="30" t="s">
        <v>98</v>
      </c>
      <c r="M273" s="45">
        <v>73398.1</v>
      </c>
    </row>
    <row r="274" spans="1:13" ht="158.25" hidden="1">
      <c r="A274" s="40" t="s">
        <v>108</v>
      </c>
      <c r="B274" s="34" t="s">
        <v>107</v>
      </c>
      <c r="C274" s="60"/>
      <c r="D274" s="92"/>
      <c r="E274" s="92"/>
      <c r="F274" s="93"/>
      <c r="G274" s="92"/>
      <c r="H274" s="30" t="s">
        <v>27</v>
      </c>
      <c r="I274" s="30" t="s">
        <v>24</v>
      </c>
      <c r="J274" s="30" t="s">
        <v>46</v>
      </c>
      <c r="K274" s="30" t="s">
        <v>109</v>
      </c>
      <c r="L274" s="30" t="s">
        <v>96</v>
      </c>
      <c r="M274" s="45">
        <v>3578.4</v>
      </c>
    </row>
    <row r="275" spans="1:13" ht="13.5" hidden="1">
      <c r="A275" s="135" t="s">
        <v>19</v>
      </c>
      <c r="B275" s="135"/>
      <c r="C275" s="135"/>
      <c r="D275" s="135"/>
      <c r="E275" s="135"/>
      <c r="F275" s="135"/>
      <c r="G275" s="135"/>
      <c r="H275" s="30" t="s">
        <v>17</v>
      </c>
      <c r="I275" s="30" t="s">
        <v>17</v>
      </c>
      <c r="J275" s="30" t="s">
        <v>17</v>
      </c>
      <c r="K275" s="30" t="s">
        <v>17</v>
      </c>
      <c r="L275" s="30" t="s">
        <v>17</v>
      </c>
      <c r="M275" s="44">
        <f>M216+M250</f>
        <v>4587517.89</v>
      </c>
    </row>
    <row r="276" ht="13.5" hidden="1"/>
    <row r="277" ht="13.5" hidden="1"/>
    <row r="278" spans="1:13" ht="13.5" hidden="1">
      <c r="A278" s="133" t="s">
        <v>1</v>
      </c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</row>
    <row r="279" spans="1:13" ht="13.5" hidden="1">
      <c r="A279" s="133" t="s">
        <v>2</v>
      </c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</row>
    <row r="280" spans="1:13" ht="13.5" hidden="1">
      <c r="A280" s="133" t="s">
        <v>115</v>
      </c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</row>
    <row r="281" spans="1:13" ht="13.5" hidden="1">
      <c r="A281" s="133" t="s">
        <v>22</v>
      </c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</row>
    <row r="282" spans="1:13" ht="13.5" hidden="1">
      <c r="A282" s="133" t="s">
        <v>3</v>
      </c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</row>
    <row r="283" ht="13.5" hidden="1">
      <c r="A283" s="39"/>
    </row>
    <row r="284" spans="1:13" ht="13.5" hidden="1">
      <c r="A284" s="135"/>
      <c r="B284" s="135"/>
      <c r="C284" s="132" t="s">
        <v>23</v>
      </c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</row>
    <row r="285" spans="1:13" ht="13.5" hidden="1">
      <c r="A285" s="135"/>
      <c r="B285" s="135"/>
      <c r="C285" s="132" t="s">
        <v>4</v>
      </c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</row>
    <row r="286" spans="1:13" ht="13.5" hidden="1">
      <c r="A286" s="121" t="s">
        <v>5</v>
      </c>
      <c r="B286" s="132" t="s">
        <v>20</v>
      </c>
      <c r="C286" s="136" t="s">
        <v>6</v>
      </c>
      <c r="D286" s="132" t="s">
        <v>7</v>
      </c>
      <c r="E286" s="132" t="s">
        <v>21</v>
      </c>
      <c r="F286" s="132" t="s">
        <v>8</v>
      </c>
      <c r="G286" s="132" t="s">
        <v>9</v>
      </c>
      <c r="H286" s="132" t="s">
        <v>10</v>
      </c>
      <c r="I286" s="132"/>
      <c r="J286" s="132"/>
      <c r="K286" s="132"/>
      <c r="L286" s="132"/>
      <c r="M286" s="132" t="s">
        <v>11</v>
      </c>
    </row>
    <row r="287" spans="1:13" ht="26.25" hidden="1">
      <c r="A287" s="121"/>
      <c r="B287" s="132"/>
      <c r="C287" s="136"/>
      <c r="D287" s="132"/>
      <c r="E287" s="132"/>
      <c r="F287" s="132"/>
      <c r="G287" s="132"/>
      <c r="H287" s="93" t="s">
        <v>12</v>
      </c>
      <c r="I287" s="93" t="s">
        <v>13</v>
      </c>
      <c r="J287" s="93" t="s">
        <v>14</v>
      </c>
      <c r="K287" s="93" t="s">
        <v>15</v>
      </c>
      <c r="L287" s="93" t="s">
        <v>16</v>
      </c>
      <c r="M287" s="132"/>
    </row>
    <row r="288" spans="1:13" ht="39" hidden="1">
      <c r="A288" s="37">
        <v>1</v>
      </c>
      <c r="B288" s="33" t="s">
        <v>33</v>
      </c>
      <c r="C288" s="60"/>
      <c r="D288" s="92"/>
      <c r="E288" s="92"/>
      <c r="F288" s="93" t="s">
        <v>17</v>
      </c>
      <c r="G288" s="92"/>
      <c r="H288" s="93" t="s">
        <v>17</v>
      </c>
      <c r="I288" s="93" t="s">
        <v>17</v>
      </c>
      <c r="J288" s="93" t="s">
        <v>17</v>
      </c>
      <c r="K288" s="93" t="s">
        <v>17</v>
      </c>
      <c r="L288" s="93" t="s">
        <v>17</v>
      </c>
      <c r="M288" s="44">
        <f>SUM(M289:M321)</f>
        <v>4380750.29</v>
      </c>
    </row>
    <row r="289" spans="1:13" ht="13.5" hidden="1">
      <c r="A289" s="102" t="s">
        <v>34</v>
      </c>
      <c r="B289" s="126" t="s">
        <v>35</v>
      </c>
      <c r="C289" s="60"/>
      <c r="D289" s="92"/>
      <c r="E289" s="92"/>
      <c r="F289" s="93"/>
      <c r="G289" s="92"/>
      <c r="H289" s="30">
        <v>974</v>
      </c>
      <c r="I289" s="30" t="s">
        <v>24</v>
      </c>
      <c r="J289" s="30" t="s">
        <v>25</v>
      </c>
      <c r="K289" s="30" t="s">
        <v>26</v>
      </c>
      <c r="L289" s="93">
        <v>111</v>
      </c>
      <c r="M289" s="45">
        <v>1323.04</v>
      </c>
    </row>
    <row r="290" spans="1:13" ht="13.5" hidden="1">
      <c r="A290" s="103"/>
      <c r="B290" s="127"/>
      <c r="C290" s="60"/>
      <c r="D290" s="92"/>
      <c r="E290" s="92"/>
      <c r="F290" s="92"/>
      <c r="G290" s="92"/>
      <c r="H290" s="30">
        <v>974</v>
      </c>
      <c r="I290" s="30" t="s">
        <v>24</v>
      </c>
      <c r="J290" s="30" t="s">
        <v>25</v>
      </c>
      <c r="K290" s="30" t="s">
        <v>26</v>
      </c>
      <c r="L290" s="30" t="s">
        <v>30</v>
      </c>
      <c r="M290" s="45">
        <v>2197.4</v>
      </c>
    </row>
    <row r="291" spans="1:13" ht="13.5" hidden="1">
      <c r="A291" s="103"/>
      <c r="B291" s="127"/>
      <c r="C291" s="60"/>
      <c r="D291" s="92"/>
      <c r="E291" s="92"/>
      <c r="F291" s="92"/>
      <c r="G291" s="92"/>
      <c r="H291" s="30">
        <v>974</v>
      </c>
      <c r="I291" s="30" t="s">
        <v>24</v>
      </c>
      <c r="J291" s="30" t="s">
        <v>25</v>
      </c>
      <c r="K291" s="30" t="s">
        <v>26</v>
      </c>
      <c r="L291" s="30" t="s">
        <v>31</v>
      </c>
      <c r="M291" s="45">
        <v>333980.344</v>
      </c>
    </row>
    <row r="292" spans="1:13" ht="13.5" hidden="1">
      <c r="A292" s="103"/>
      <c r="B292" s="127"/>
      <c r="C292" s="60"/>
      <c r="D292" s="92"/>
      <c r="E292" s="92"/>
      <c r="F292" s="92"/>
      <c r="G292" s="92"/>
      <c r="H292" s="30">
        <v>974</v>
      </c>
      <c r="I292" s="30" t="s">
        <v>24</v>
      </c>
      <c r="J292" s="30" t="s">
        <v>25</v>
      </c>
      <c r="K292" s="30" t="s">
        <v>26</v>
      </c>
      <c r="L292" s="30" t="s">
        <v>32</v>
      </c>
      <c r="M292" s="45">
        <v>5641.88</v>
      </c>
    </row>
    <row r="293" spans="1:13" ht="13.5" hidden="1">
      <c r="A293" s="103"/>
      <c r="B293" s="127"/>
      <c r="C293" s="60"/>
      <c r="D293" s="92"/>
      <c r="E293" s="92"/>
      <c r="F293" s="92"/>
      <c r="G293" s="92"/>
      <c r="H293" s="30">
        <v>974</v>
      </c>
      <c r="I293" s="30" t="s">
        <v>24</v>
      </c>
      <c r="J293" s="30" t="s">
        <v>25</v>
      </c>
      <c r="K293" s="30" t="s">
        <v>26</v>
      </c>
      <c r="L293" s="30" t="s">
        <v>36</v>
      </c>
      <c r="M293" s="45">
        <v>656.47</v>
      </c>
    </row>
    <row r="294" spans="1:13" ht="13.5" hidden="1">
      <c r="A294" s="104"/>
      <c r="B294" s="128"/>
      <c r="C294" s="60"/>
      <c r="D294" s="92"/>
      <c r="E294" s="92"/>
      <c r="F294" s="92"/>
      <c r="G294" s="92"/>
      <c r="H294" s="30">
        <v>974</v>
      </c>
      <c r="I294" s="30" t="s">
        <v>24</v>
      </c>
      <c r="J294" s="30" t="s">
        <v>25</v>
      </c>
      <c r="K294" s="30" t="s">
        <v>26</v>
      </c>
      <c r="L294" s="30" t="s">
        <v>37</v>
      </c>
      <c r="M294" s="45">
        <v>0</v>
      </c>
    </row>
    <row r="295" spans="1:13" ht="52.5" hidden="1">
      <c r="A295" s="38" t="s">
        <v>38</v>
      </c>
      <c r="B295" s="92" t="s">
        <v>39</v>
      </c>
      <c r="C295" s="60"/>
      <c r="D295" s="92"/>
      <c r="E295" s="92"/>
      <c r="F295" s="92"/>
      <c r="G295" s="92"/>
      <c r="H295" s="30" t="s">
        <v>27</v>
      </c>
      <c r="I295" s="30" t="s">
        <v>24</v>
      </c>
      <c r="J295" s="30" t="s">
        <v>25</v>
      </c>
      <c r="K295" s="30" t="s">
        <v>28</v>
      </c>
      <c r="L295" s="30" t="s">
        <v>29</v>
      </c>
      <c r="M295" s="45">
        <v>15153.4</v>
      </c>
    </row>
    <row r="296" spans="1:13" ht="20.25" customHeight="1" hidden="1">
      <c r="A296" s="102" t="s">
        <v>42</v>
      </c>
      <c r="B296" s="126" t="s">
        <v>43</v>
      </c>
      <c r="C296" s="60"/>
      <c r="D296" s="92"/>
      <c r="E296" s="92"/>
      <c r="F296" s="92"/>
      <c r="G296" s="92"/>
      <c r="H296" s="30" t="s">
        <v>27</v>
      </c>
      <c r="I296" s="30" t="s">
        <v>24</v>
      </c>
      <c r="J296" s="30" t="s">
        <v>25</v>
      </c>
      <c r="K296" s="30" t="s">
        <v>40</v>
      </c>
      <c r="L296" s="30" t="s">
        <v>41</v>
      </c>
      <c r="M296" s="45">
        <v>23092.8</v>
      </c>
    </row>
    <row r="297" spans="1:13" ht="20.25" customHeight="1" hidden="1">
      <c r="A297" s="103"/>
      <c r="B297" s="127"/>
      <c r="C297" s="60"/>
      <c r="D297" s="92"/>
      <c r="E297" s="92"/>
      <c r="F297" s="92"/>
      <c r="G297" s="92"/>
      <c r="H297" s="30" t="s">
        <v>27</v>
      </c>
      <c r="I297" s="30" t="s">
        <v>24</v>
      </c>
      <c r="J297" s="30" t="s">
        <v>25</v>
      </c>
      <c r="K297" s="30" t="s">
        <v>40</v>
      </c>
      <c r="L297" s="30" t="s">
        <v>30</v>
      </c>
      <c r="M297" s="45">
        <v>68.7</v>
      </c>
    </row>
    <row r="298" spans="1:13" ht="20.25" customHeight="1" hidden="1">
      <c r="A298" s="103"/>
      <c r="B298" s="127"/>
      <c r="C298" s="60"/>
      <c r="D298" s="92"/>
      <c r="E298" s="92"/>
      <c r="F298" s="92"/>
      <c r="G298" s="92"/>
      <c r="H298" s="30" t="s">
        <v>27</v>
      </c>
      <c r="I298" s="30" t="s">
        <v>24</v>
      </c>
      <c r="J298" s="30" t="s">
        <v>25</v>
      </c>
      <c r="K298" s="30" t="s">
        <v>40</v>
      </c>
      <c r="L298" s="30" t="s">
        <v>31</v>
      </c>
      <c r="M298" s="45">
        <v>1438397.1</v>
      </c>
    </row>
    <row r="299" spans="1:13" ht="20.25" customHeight="1" hidden="1">
      <c r="A299" s="104"/>
      <c r="B299" s="128"/>
      <c r="C299" s="60"/>
      <c r="D299" s="92"/>
      <c r="E299" s="92"/>
      <c r="F299" s="92"/>
      <c r="G299" s="92"/>
      <c r="H299" s="30" t="s">
        <v>27</v>
      </c>
      <c r="I299" s="30" t="s">
        <v>24</v>
      </c>
      <c r="J299" s="30" t="s">
        <v>25</v>
      </c>
      <c r="K299" s="30" t="s">
        <v>40</v>
      </c>
      <c r="L299" s="30" t="s">
        <v>32</v>
      </c>
      <c r="M299" s="45">
        <v>26975.6</v>
      </c>
    </row>
    <row r="300" spans="1:13" ht="20.25" customHeight="1" hidden="1">
      <c r="A300" s="102" t="s">
        <v>44</v>
      </c>
      <c r="B300" s="126" t="s">
        <v>45</v>
      </c>
      <c r="C300" s="60"/>
      <c r="D300" s="92"/>
      <c r="E300" s="92"/>
      <c r="F300" s="92"/>
      <c r="G300" s="92"/>
      <c r="H300" s="30" t="s">
        <v>27</v>
      </c>
      <c r="I300" s="30" t="s">
        <v>24</v>
      </c>
      <c r="J300" s="30" t="s">
        <v>46</v>
      </c>
      <c r="K300" s="30" t="s">
        <v>47</v>
      </c>
      <c r="L300" s="30" t="s">
        <v>31</v>
      </c>
      <c r="M300" s="45">
        <v>319556.911</v>
      </c>
    </row>
    <row r="301" spans="1:13" ht="20.25" customHeight="1" hidden="1">
      <c r="A301" s="104"/>
      <c r="B301" s="128"/>
      <c r="C301" s="60"/>
      <c r="D301" s="92"/>
      <c r="E301" s="92"/>
      <c r="F301" s="92"/>
      <c r="G301" s="92"/>
      <c r="H301" s="30" t="s">
        <v>27</v>
      </c>
      <c r="I301" s="30" t="s">
        <v>24</v>
      </c>
      <c r="J301" s="30" t="s">
        <v>46</v>
      </c>
      <c r="K301" s="30" t="s">
        <v>47</v>
      </c>
      <c r="L301" s="30" t="s">
        <v>32</v>
      </c>
      <c r="M301" s="45">
        <v>10521.136</v>
      </c>
    </row>
    <row r="302" spans="1:13" ht="39.75" customHeight="1" hidden="1">
      <c r="A302" s="102" t="s">
        <v>48</v>
      </c>
      <c r="B302" s="126" t="s">
        <v>49</v>
      </c>
      <c r="C302" s="60"/>
      <c r="D302" s="92"/>
      <c r="E302" s="92"/>
      <c r="F302" s="92"/>
      <c r="G302" s="92"/>
      <c r="H302" s="30" t="s">
        <v>27</v>
      </c>
      <c r="I302" s="30" t="s">
        <v>24</v>
      </c>
      <c r="J302" s="30" t="s">
        <v>46</v>
      </c>
      <c r="K302" s="30" t="s">
        <v>50</v>
      </c>
      <c r="L302" s="30" t="s">
        <v>31</v>
      </c>
      <c r="M302" s="45">
        <v>1421956.9</v>
      </c>
    </row>
    <row r="303" spans="1:13" ht="39.75" customHeight="1" hidden="1">
      <c r="A303" s="104"/>
      <c r="B303" s="128"/>
      <c r="C303" s="60"/>
      <c r="D303" s="92"/>
      <c r="E303" s="92"/>
      <c r="F303" s="92"/>
      <c r="G303" s="92"/>
      <c r="H303" s="30" t="s">
        <v>27</v>
      </c>
      <c r="I303" s="30" t="s">
        <v>24</v>
      </c>
      <c r="J303" s="30" t="s">
        <v>46</v>
      </c>
      <c r="K303" s="30" t="s">
        <v>50</v>
      </c>
      <c r="L303" s="30" t="s">
        <v>32</v>
      </c>
      <c r="M303" s="45">
        <v>30395.6</v>
      </c>
    </row>
    <row r="304" spans="1:13" ht="39" customHeight="1" hidden="1">
      <c r="A304" s="38" t="s">
        <v>51</v>
      </c>
      <c r="B304" s="92" t="s">
        <v>52</v>
      </c>
      <c r="C304" s="60"/>
      <c r="D304" s="92"/>
      <c r="E304" s="92"/>
      <c r="F304" s="92"/>
      <c r="G304" s="92"/>
      <c r="H304" s="30" t="s">
        <v>27</v>
      </c>
      <c r="I304" s="30" t="s">
        <v>24</v>
      </c>
      <c r="J304" s="30" t="s">
        <v>46</v>
      </c>
      <c r="K304" s="30" t="s">
        <v>53</v>
      </c>
      <c r="L304" s="30" t="s">
        <v>31</v>
      </c>
      <c r="M304" s="45">
        <v>308304.509</v>
      </c>
    </row>
    <row r="305" spans="1:13" ht="26.25" hidden="1">
      <c r="A305" s="38" t="s">
        <v>54</v>
      </c>
      <c r="B305" s="92" t="s">
        <v>55</v>
      </c>
      <c r="C305" s="60"/>
      <c r="D305" s="92"/>
      <c r="E305" s="92"/>
      <c r="F305" s="92"/>
      <c r="G305" s="92"/>
      <c r="H305" s="30" t="s">
        <v>27</v>
      </c>
      <c r="I305" s="30" t="s">
        <v>24</v>
      </c>
      <c r="J305" s="30" t="s">
        <v>46</v>
      </c>
      <c r="K305" s="30" t="s">
        <v>56</v>
      </c>
      <c r="L305" s="30" t="s">
        <v>31</v>
      </c>
      <c r="M305" s="45">
        <v>8690</v>
      </c>
    </row>
    <row r="306" spans="1:13" ht="13.5" hidden="1">
      <c r="A306" s="102" t="s">
        <v>57</v>
      </c>
      <c r="B306" s="126" t="s">
        <v>58</v>
      </c>
      <c r="C306" s="60"/>
      <c r="D306" s="92"/>
      <c r="E306" s="92"/>
      <c r="F306" s="92"/>
      <c r="G306" s="92"/>
      <c r="H306" s="30" t="s">
        <v>27</v>
      </c>
      <c r="I306" s="30" t="s">
        <v>24</v>
      </c>
      <c r="J306" s="30" t="s">
        <v>25</v>
      </c>
      <c r="K306" s="30" t="s">
        <v>59</v>
      </c>
      <c r="L306" s="30" t="s">
        <v>30</v>
      </c>
      <c r="M306" s="45">
        <v>3018</v>
      </c>
    </row>
    <row r="307" spans="1:13" ht="13.5" hidden="1">
      <c r="A307" s="103"/>
      <c r="B307" s="127"/>
      <c r="C307" s="60"/>
      <c r="D307" s="92"/>
      <c r="E307" s="92"/>
      <c r="F307" s="92"/>
      <c r="G307" s="92"/>
      <c r="H307" s="30" t="s">
        <v>27</v>
      </c>
      <c r="I307" s="30" t="s">
        <v>24</v>
      </c>
      <c r="J307" s="30" t="s">
        <v>25</v>
      </c>
      <c r="K307" s="30" t="s">
        <v>59</v>
      </c>
      <c r="L307" s="30" t="s">
        <v>29</v>
      </c>
      <c r="M307" s="45">
        <v>61154.100000000006</v>
      </c>
    </row>
    <row r="308" spans="1:13" ht="13.5" hidden="1">
      <c r="A308" s="104"/>
      <c r="B308" s="128"/>
      <c r="C308" s="60"/>
      <c r="D308" s="92"/>
      <c r="E308" s="92"/>
      <c r="F308" s="92"/>
      <c r="G308" s="92"/>
      <c r="H308" s="30" t="s">
        <v>27</v>
      </c>
      <c r="I308" s="30" t="s">
        <v>24</v>
      </c>
      <c r="J308" s="30" t="s">
        <v>25</v>
      </c>
      <c r="K308" s="30" t="s">
        <v>59</v>
      </c>
      <c r="L308" s="30" t="s">
        <v>60</v>
      </c>
      <c r="M308" s="45">
        <v>1400.5</v>
      </c>
    </row>
    <row r="309" spans="1:13" ht="13.5" hidden="1">
      <c r="A309" s="102" t="s">
        <v>61</v>
      </c>
      <c r="B309" s="126" t="s">
        <v>62</v>
      </c>
      <c r="C309" s="60"/>
      <c r="D309" s="92"/>
      <c r="E309" s="92"/>
      <c r="F309" s="92"/>
      <c r="G309" s="92"/>
      <c r="H309" s="30" t="s">
        <v>27</v>
      </c>
      <c r="I309" s="30" t="s">
        <v>24</v>
      </c>
      <c r="J309" s="30" t="s">
        <v>46</v>
      </c>
      <c r="K309" s="30" t="s">
        <v>59</v>
      </c>
      <c r="L309" s="30" t="s">
        <v>29</v>
      </c>
      <c r="M309" s="45">
        <v>110952.5</v>
      </c>
    </row>
    <row r="310" spans="1:13" ht="13.5" hidden="1">
      <c r="A310" s="104"/>
      <c r="B310" s="128"/>
      <c r="C310" s="60"/>
      <c r="D310" s="92"/>
      <c r="E310" s="92"/>
      <c r="F310" s="92"/>
      <c r="G310" s="92"/>
      <c r="H310" s="30" t="s">
        <v>27</v>
      </c>
      <c r="I310" s="30" t="s">
        <v>24</v>
      </c>
      <c r="J310" s="30" t="s">
        <v>46</v>
      </c>
      <c r="K310" s="30" t="s">
        <v>59</v>
      </c>
      <c r="L310" s="30" t="s">
        <v>60</v>
      </c>
      <c r="M310" s="45">
        <v>2009.5</v>
      </c>
    </row>
    <row r="311" spans="1:13" ht="13.5" hidden="1">
      <c r="A311" s="102" t="s">
        <v>63</v>
      </c>
      <c r="B311" s="126" t="s">
        <v>64</v>
      </c>
      <c r="C311" s="60"/>
      <c r="D311" s="92"/>
      <c r="E311" s="92"/>
      <c r="F311" s="92"/>
      <c r="G311" s="92"/>
      <c r="H311" s="30" t="s">
        <v>27</v>
      </c>
      <c r="I311" s="30" t="s">
        <v>24</v>
      </c>
      <c r="J311" s="30" t="s">
        <v>24</v>
      </c>
      <c r="K311" s="30" t="s">
        <v>59</v>
      </c>
      <c r="L311" s="30" t="s">
        <v>29</v>
      </c>
      <c r="M311" s="45">
        <v>4635.23</v>
      </c>
    </row>
    <row r="312" spans="1:13" ht="13.5" hidden="1">
      <c r="A312" s="104"/>
      <c r="B312" s="128"/>
      <c r="C312" s="60"/>
      <c r="D312" s="92"/>
      <c r="E312" s="92"/>
      <c r="F312" s="92"/>
      <c r="G312" s="92"/>
      <c r="H312" s="30" t="s">
        <v>27</v>
      </c>
      <c r="I312" s="30" t="s">
        <v>24</v>
      </c>
      <c r="J312" s="30" t="s">
        <v>24</v>
      </c>
      <c r="K312" s="30" t="s">
        <v>59</v>
      </c>
      <c r="L312" s="30" t="s">
        <v>60</v>
      </c>
      <c r="M312" s="45">
        <v>110.67</v>
      </c>
    </row>
    <row r="313" spans="1:13" ht="13.5" hidden="1">
      <c r="A313" s="102" t="s">
        <v>65</v>
      </c>
      <c r="B313" s="126" t="s">
        <v>66</v>
      </c>
      <c r="C313" s="60"/>
      <c r="D313" s="92"/>
      <c r="E313" s="92"/>
      <c r="F313" s="92"/>
      <c r="G313" s="92"/>
      <c r="H313" s="30" t="s">
        <v>27</v>
      </c>
      <c r="I313" s="30" t="s">
        <v>24</v>
      </c>
      <c r="J313" s="30" t="s">
        <v>25</v>
      </c>
      <c r="K313" s="30" t="s">
        <v>67</v>
      </c>
      <c r="L313" s="30" t="s">
        <v>68</v>
      </c>
      <c r="M313" s="45">
        <v>1413.642</v>
      </c>
    </row>
    <row r="314" spans="1:13" ht="13.5" hidden="1">
      <c r="A314" s="104"/>
      <c r="B314" s="128"/>
      <c r="C314" s="60"/>
      <c r="D314" s="92"/>
      <c r="E314" s="92"/>
      <c r="F314" s="92"/>
      <c r="G314" s="92"/>
      <c r="H314" s="30" t="s">
        <v>27</v>
      </c>
      <c r="I314" s="30" t="s">
        <v>24</v>
      </c>
      <c r="J314" s="30" t="s">
        <v>25</v>
      </c>
      <c r="K314" s="30" t="s">
        <v>67</v>
      </c>
      <c r="L314" s="30" t="s">
        <v>29</v>
      </c>
      <c r="M314" s="45">
        <v>92996.358</v>
      </c>
    </row>
    <row r="315" spans="1:13" ht="78.75" hidden="1">
      <c r="A315" s="38" t="s">
        <v>69</v>
      </c>
      <c r="B315" s="92" t="s">
        <v>70</v>
      </c>
      <c r="C315" s="60"/>
      <c r="D315" s="92"/>
      <c r="E315" s="92"/>
      <c r="F315" s="92"/>
      <c r="G315" s="92"/>
      <c r="H315" s="30" t="s">
        <v>27</v>
      </c>
      <c r="I315" s="30" t="s">
        <v>24</v>
      </c>
      <c r="J315" s="30" t="s">
        <v>46</v>
      </c>
      <c r="K315" s="30" t="s">
        <v>67</v>
      </c>
      <c r="L315" s="30" t="s">
        <v>29</v>
      </c>
      <c r="M315" s="45">
        <v>27744.2</v>
      </c>
    </row>
    <row r="316" spans="1:13" ht="92.25" hidden="1">
      <c r="A316" s="38" t="s">
        <v>71</v>
      </c>
      <c r="B316" s="92" t="s">
        <v>72</v>
      </c>
      <c r="C316" s="60"/>
      <c r="D316" s="92"/>
      <c r="E316" s="92"/>
      <c r="F316" s="92"/>
      <c r="G316" s="92"/>
      <c r="H316" s="41" t="s">
        <v>27</v>
      </c>
      <c r="I316" s="41" t="s">
        <v>24</v>
      </c>
      <c r="J316" s="42" t="s">
        <v>46</v>
      </c>
      <c r="K316" s="42" t="s">
        <v>67</v>
      </c>
      <c r="L316" s="41" t="s">
        <v>29</v>
      </c>
      <c r="M316" s="46">
        <v>6000</v>
      </c>
    </row>
    <row r="317" spans="1:13" ht="66" hidden="1">
      <c r="A317" s="38" t="s">
        <v>73</v>
      </c>
      <c r="B317" s="92" t="s">
        <v>74</v>
      </c>
      <c r="C317" s="60"/>
      <c r="D317" s="92"/>
      <c r="E317" s="92"/>
      <c r="F317" s="92"/>
      <c r="G317" s="92"/>
      <c r="H317" s="30" t="s">
        <v>27</v>
      </c>
      <c r="I317" s="30" t="s">
        <v>24</v>
      </c>
      <c r="J317" s="30" t="s">
        <v>75</v>
      </c>
      <c r="K317" s="30" t="s">
        <v>76</v>
      </c>
      <c r="L317" s="30" t="s">
        <v>31</v>
      </c>
      <c r="M317" s="45">
        <v>116678.2</v>
      </c>
    </row>
    <row r="318" spans="1:13" ht="13.5" hidden="1">
      <c r="A318" s="102" t="s">
        <v>77</v>
      </c>
      <c r="B318" s="126" t="s">
        <v>78</v>
      </c>
      <c r="C318" s="60"/>
      <c r="D318" s="92"/>
      <c r="E318" s="92"/>
      <c r="F318" s="92"/>
      <c r="G318" s="92"/>
      <c r="H318" s="30" t="s">
        <v>27</v>
      </c>
      <c r="I318" s="30" t="s">
        <v>24</v>
      </c>
      <c r="J318" s="30" t="s">
        <v>75</v>
      </c>
      <c r="K318" s="30" t="s">
        <v>79</v>
      </c>
      <c r="L318" s="30" t="s">
        <v>41</v>
      </c>
      <c r="M318" s="45">
        <v>5443.1</v>
      </c>
    </row>
    <row r="319" spans="1:13" ht="13.5" hidden="1">
      <c r="A319" s="103"/>
      <c r="B319" s="127"/>
      <c r="C319" s="60"/>
      <c r="D319" s="92"/>
      <c r="E319" s="92"/>
      <c r="F319" s="92"/>
      <c r="G319" s="92"/>
      <c r="H319" s="30" t="s">
        <v>27</v>
      </c>
      <c r="I319" s="30" t="s">
        <v>24</v>
      </c>
      <c r="J319" s="30" t="s">
        <v>75</v>
      </c>
      <c r="K319" s="30" t="s">
        <v>79</v>
      </c>
      <c r="L319" s="30" t="s">
        <v>30</v>
      </c>
      <c r="M319" s="45">
        <v>265</v>
      </c>
    </row>
    <row r="320" spans="1:13" ht="13.5" hidden="1">
      <c r="A320" s="103"/>
      <c r="B320" s="127"/>
      <c r="C320" s="60"/>
      <c r="D320" s="92"/>
      <c r="E320" s="92"/>
      <c r="F320" s="92"/>
      <c r="G320" s="92"/>
      <c r="H320" s="30" t="s">
        <v>27</v>
      </c>
      <c r="I320" s="30" t="s">
        <v>24</v>
      </c>
      <c r="J320" s="30" t="s">
        <v>75</v>
      </c>
      <c r="K320" s="30" t="s">
        <v>79</v>
      </c>
      <c r="L320" s="30" t="s">
        <v>36</v>
      </c>
      <c r="M320" s="45">
        <v>13.515</v>
      </c>
    </row>
    <row r="321" spans="1:13" ht="13.5" hidden="1">
      <c r="A321" s="104"/>
      <c r="B321" s="128"/>
      <c r="C321" s="60"/>
      <c r="D321" s="92"/>
      <c r="E321" s="92"/>
      <c r="F321" s="92"/>
      <c r="G321" s="92"/>
      <c r="H321" s="30" t="s">
        <v>27</v>
      </c>
      <c r="I321" s="30" t="s">
        <v>24</v>
      </c>
      <c r="J321" s="30" t="s">
        <v>75</v>
      </c>
      <c r="K321" s="30" t="s">
        <v>79</v>
      </c>
      <c r="L321" s="30" t="s">
        <v>37</v>
      </c>
      <c r="M321" s="45">
        <v>3.985</v>
      </c>
    </row>
    <row r="322" spans="1:13" ht="39" hidden="1">
      <c r="A322" s="40" t="s">
        <v>18</v>
      </c>
      <c r="B322" s="33" t="s">
        <v>80</v>
      </c>
      <c r="C322" s="60"/>
      <c r="D322" s="92"/>
      <c r="E322" s="92"/>
      <c r="F322" s="93" t="s">
        <v>17</v>
      </c>
      <c r="G322" s="92"/>
      <c r="H322" s="30" t="s">
        <v>17</v>
      </c>
      <c r="I322" s="30" t="s">
        <v>17</v>
      </c>
      <c r="J322" s="30" t="s">
        <v>17</v>
      </c>
      <c r="K322" s="30" t="s">
        <v>17</v>
      </c>
      <c r="L322" s="30" t="s">
        <v>17</v>
      </c>
      <c r="M322" s="44">
        <f>SUM(M323:M346)</f>
        <v>206767.6</v>
      </c>
    </row>
    <row r="323" spans="1:13" ht="13.5" hidden="1">
      <c r="A323" s="129" t="s">
        <v>81</v>
      </c>
      <c r="B323" s="126" t="s">
        <v>82</v>
      </c>
      <c r="C323" s="60"/>
      <c r="D323" s="92"/>
      <c r="E323" s="92"/>
      <c r="F323" s="93"/>
      <c r="G323" s="92"/>
      <c r="H323" s="30" t="s">
        <v>27</v>
      </c>
      <c r="I323" s="30" t="s">
        <v>24</v>
      </c>
      <c r="J323" s="30" t="s">
        <v>75</v>
      </c>
      <c r="K323" s="30" t="s">
        <v>110</v>
      </c>
      <c r="L323" s="30" t="s">
        <v>86</v>
      </c>
      <c r="M323" s="45">
        <v>28285</v>
      </c>
    </row>
    <row r="324" spans="1:13" ht="13.5" hidden="1">
      <c r="A324" s="137"/>
      <c r="B324" s="127"/>
      <c r="C324" s="60"/>
      <c r="D324" s="92"/>
      <c r="E324" s="92"/>
      <c r="F324" s="93"/>
      <c r="G324" s="92"/>
      <c r="H324" s="30" t="s">
        <v>27</v>
      </c>
      <c r="I324" s="30" t="s">
        <v>24</v>
      </c>
      <c r="J324" s="30" t="s">
        <v>75</v>
      </c>
      <c r="K324" s="30" t="s">
        <v>110</v>
      </c>
      <c r="L324" s="30" t="s">
        <v>87</v>
      </c>
      <c r="M324" s="45">
        <v>4699.4</v>
      </c>
    </row>
    <row r="325" spans="1:13" ht="13.5" hidden="1">
      <c r="A325" s="137"/>
      <c r="B325" s="127"/>
      <c r="C325" s="60"/>
      <c r="D325" s="92"/>
      <c r="E325" s="92"/>
      <c r="F325" s="93"/>
      <c r="G325" s="92"/>
      <c r="H325" s="30" t="s">
        <v>27</v>
      </c>
      <c r="I325" s="30" t="s">
        <v>24</v>
      </c>
      <c r="J325" s="30" t="s">
        <v>75</v>
      </c>
      <c r="K325" s="30" t="s">
        <v>111</v>
      </c>
      <c r="L325" s="30" t="s">
        <v>87</v>
      </c>
      <c r="M325" s="45">
        <v>80.5</v>
      </c>
    </row>
    <row r="326" spans="1:13" ht="13.5" hidden="1">
      <c r="A326" s="137"/>
      <c r="B326" s="127"/>
      <c r="C326" s="60"/>
      <c r="D326" s="92"/>
      <c r="E326" s="92"/>
      <c r="F326" s="93"/>
      <c r="G326" s="92"/>
      <c r="H326" s="30" t="s">
        <v>27</v>
      </c>
      <c r="I326" s="30" t="s">
        <v>24</v>
      </c>
      <c r="J326" s="30" t="s">
        <v>75</v>
      </c>
      <c r="K326" s="30" t="s">
        <v>111</v>
      </c>
      <c r="L326" s="30" t="s">
        <v>30</v>
      </c>
      <c r="M326" s="45">
        <v>3449.3</v>
      </c>
    </row>
    <row r="327" spans="1:13" ht="13.5" hidden="1">
      <c r="A327" s="137"/>
      <c r="B327" s="127"/>
      <c r="C327" s="60"/>
      <c r="D327" s="92"/>
      <c r="E327" s="92"/>
      <c r="F327" s="93"/>
      <c r="G327" s="92"/>
      <c r="H327" s="30" t="s">
        <v>27</v>
      </c>
      <c r="I327" s="30" t="s">
        <v>24</v>
      </c>
      <c r="J327" s="30" t="s">
        <v>75</v>
      </c>
      <c r="K327" s="30" t="s">
        <v>111</v>
      </c>
      <c r="L327" s="30" t="s">
        <v>36</v>
      </c>
      <c r="M327" s="45">
        <v>128.4</v>
      </c>
    </row>
    <row r="328" spans="1:13" ht="13.5" hidden="1">
      <c r="A328" s="137"/>
      <c r="B328" s="127"/>
      <c r="C328" s="60"/>
      <c r="D328" s="92"/>
      <c r="E328" s="92"/>
      <c r="F328" s="93"/>
      <c r="G328" s="92"/>
      <c r="H328" s="30" t="s">
        <v>27</v>
      </c>
      <c r="I328" s="30" t="s">
        <v>24</v>
      </c>
      <c r="J328" s="30" t="s">
        <v>75</v>
      </c>
      <c r="K328" s="30" t="s">
        <v>111</v>
      </c>
      <c r="L328" s="30" t="s">
        <v>37</v>
      </c>
      <c r="M328" s="45">
        <v>4.4</v>
      </c>
    </row>
    <row r="329" spans="1:13" ht="13.5" hidden="1">
      <c r="A329" s="130"/>
      <c r="B329" s="128"/>
      <c r="C329" s="60"/>
      <c r="D329" s="92"/>
      <c r="E329" s="92"/>
      <c r="F329" s="93"/>
      <c r="G329" s="92"/>
      <c r="H329" s="30" t="s">
        <v>27</v>
      </c>
      <c r="I329" s="30" t="s">
        <v>24</v>
      </c>
      <c r="J329" s="30" t="s">
        <v>75</v>
      </c>
      <c r="K329" s="30" t="s">
        <v>112</v>
      </c>
      <c r="L329" s="30" t="s">
        <v>30</v>
      </c>
      <c r="M329" s="46">
        <v>1707.4</v>
      </c>
    </row>
    <row r="330" spans="1:13" ht="13.5" hidden="1">
      <c r="A330" s="129" t="s">
        <v>83</v>
      </c>
      <c r="B330" s="126" t="s">
        <v>84</v>
      </c>
      <c r="C330" s="60"/>
      <c r="D330" s="92"/>
      <c r="E330" s="92"/>
      <c r="F330" s="93"/>
      <c r="G330" s="92"/>
      <c r="H330" s="30" t="s">
        <v>27</v>
      </c>
      <c r="I330" s="30" t="s">
        <v>24</v>
      </c>
      <c r="J330" s="30" t="s">
        <v>75</v>
      </c>
      <c r="K330" s="30" t="s">
        <v>85</v>
      </c>
      <c r="L330" s="30" t="s">
        <v>86</v>
      </c>
      <c r="M330" s="45">
        <v>1878.7</v>
      </c>
    </row>
    <row r="331" spans="1:13" ht="13.5" hidden="1">
      <c r="A331" s="137"/>
      <c r="B331" s="127"/>
      <c r="C331" s="60"/>
      <c r="D331" s="92"/>
      <c r="E331" s="92"/>
      <c r="F331" s="93"/>
      <c r="G331" s="92"/>
      <c r="H331" s="30" t="s">
        <v>27</v>
      </c>
      <c r="I331" s="30" t="s">
        <v>24</v>
      </c>
      <c r="J331" s="30" t="s">
        <v>75</v>
      </c>
      <c r="K331" s="30" t="s">
        <v>85</v>
      </c>
      <c r="L331" s="30" t="s">
        <v>87</v>
      </c>
      <c r="M331" s="45">
        <v>340.5</v>
      </c>
    </row>
    <row r="332" spans="1:13" ht="13.5" hidden="1">
      <c r="A332" s="137"/>
      <c r="B332" s="127"/>
      <c r="C332" s="60"/>
      <c r="D332" s="92"/>
      <c r="E332" s="92"/>
      <c r="F332" s="93"/>
      <c r="G332" s="92"/>
      <c r="H332" s="30" t="s">
        <v>27</v>
      </c>
      <c r="I332" s="30" t="s">
        <v>24</v>
      </c>
      <c r="J332" s="30" t="s">
        <v>75</v>
      </c>
      <c r="K332" s="30" t="s">
        <v>85</v>
      </c>
      <c r="L332" s="30" t="s">
        <v>30</v>
      </c>
      <c r="M332" s="45">
        <v>253.6</v>
      </c>
    </row>
    <row r="333" spans="1:13" ht="13.5" hidden="1">
      <c r="A333" s="137"/>
      <c r="B333" s="127"/>
      <c r="C333" s="60"/>
      <c r="D333" s="92"/>
      <c r="E333" s="92"/>
      <c r="F333" s="93"/>
      <c r="G333" s="92"/>
      <c r="H333" s="30" t="s">
        <v>27</v>
      </c>
      <c r="I333" s="30" t="s">
        <v>24</v>
      </c>
      <c r="J333" s="30" t="s">
        <v>75</v>
      </c>
      <c r="K333" s="30" t="s">
        <v>88</v>
      </c>
      <c r="L333" s="30" t="s">
        <v>86</v>
      </c>
      <c r="M333" s="45">
        <v>2114.7</v>
      </c>
    </row>
    <row r="334" spans="1:13" ht="13.5" hidden="1">
      <c r="A334" s="137"/>
      <c r="B334" s="127"/>
      <c r="C334" s="60"/>
      <c r="D334" s="92"/>
      <c r="E334" s="92"/>
      <c r="F334" s="93"/>
      <c r="G334" s="92"/>
      <c r="H334" s="30" t="s">
        <v>27</v>
      </c>
      <c r="I334" s="30" t="s">
        <v>24</v>
      </c>
      <c r="J334" s="30" t="s">
        <v>75</v>
      </c>
      <c r="K334" s="30" t="s">
        <v>88</v>
      </c>
      <c r="L334" s="30" t="s">
        <v>87</v>
      </c>
      <c r="M334" s="45">
        <v>383.2</v>
      </c>
    </row>
    <row r="335" spans="1:13" ht="13.5" hidden="1">
      <c r="A335" s="137"/>
      <c r="B335" s="127"/>
      <c r="C335" s="60"/>
      <c r="D335" s="92"/>
      <c r="E335" s="92"/>
      <c r="F335" s="93"/>
      <c r="G335" s="92"/>
      <c r="H335" s="30" t="s">
        <v>27</v>
      </c>
      <c r="I335" s="30" t="s">
        <v>24</v>
      </c>
      <c r="J335" s="30" t="s">
        <v>75</v>
      </c>
      <c r="K335" s="30" t="s">
        <v>88</v>
      </c>
      <c r="L335" s="30" t="s">
        <v>30</v>
      </c>
      <c r="M335" s="45">
        <v>337.8</v>
      </c>
    </row>
    <row r="336" spans="1:13" ht="13.5" hidden="1">
      <c r="A336" s="137"/>
      <c r="B336" s="127"/>
      <c r="C336" s="60"/>
      <c r="D336" s="92"/>
      <c r="E336" s="92"/>
      <c r="F336" s="93"/>
      <c r="G336" s="92"/>
      <c r="H336" s="30" t="s">
        <v>27</v>
      </c>
      <c r="I336" s="30" t="s">
        <v>24</v>
      </c>
      <c r="J336" s="30" t="s">
        <v>75</v>
      </c>
      <c r="K336" s="30" t="s">
        <v>89</v>
      </c>
      <c r="L336" s="30" t="s">
        <v>30</v>
      </c>
      <c r="M336" s="45">
        <v>238.2</v>
      </c>
    </row>
    <row r="337" spans="1:13" ht="13.5" hidden="1">
      <c r="A337" s="130"/>
      <c r="B337" s="128"/>
      <c r="C337" s="60"/>
      <c r="D337" s="92"/>
      <c r="E337" s="92"/>
      <c r="F337" s="93"/>
      <c r="G337" s="92"/>
      <c r="H337" s="30" t="s">
        <v>27</v>
      </c>
      <c r="I337" s="30" t="s">
        <v>24</v>
      </c>
      <c r="J337" s="30" t="s">
        <v>75</v>
      </c>
      <c r="K337" s="30" t="s">
        <v>90</v>
      </c>
      <c r="L337" s="30" t="s">
        <v>30</v>
      </c>
      <c r="M337" s="45">
        <v>232.4</v>
      </c>
    </row>
    <row r="338" spans="1:13" ht="13.5" hidden="1">
      <c r="A338" s="129" t="s">
        <v>91</v>
      </c>
      <c r="B338" s="126" t="s">
        <v>92</v>
      </c>
      <c r="C338" s="60"/>
      <c r="D338" s="92"/>
      <c r="E338" s="92"/>
      <c r="F338" s="93"/>
      <c r="G338" s="92"/>
      <c r="H338" s="30" t="s">
        <v>27</v>
      </c>
      <c r="I338" s="30" t="s">
        <v>93</v>
      </c>
      <c r="J338" s="30" t="s">
        <v>94</v>
      </c>
      <c r="K338" s="30" t="s">
        <v>95</v>
      </c>
      <c r="L338" s="30" t="s">
        <v>30</v>
      </c>
      <c r="M338" s="45">
        <v>202.3</v>
      </c>
    </row>
    <row r="339" spans="1:13" ht="13.5" hidden="1">
      <c r="A339" s="130"/>
      <c r="B339" s="128"/>
      <c r="C339" s="60"/>
      <c r="D339" s="92"/>
      <c r="E339" s="92"/>
      <c r="F339" s="93"/>
      <c r="G339" s="92"/>
      <c r="H339" s="30" t="s">
        <v>27</v>
      </c>
      <c r="I339" s="30" t="s">
        <v>93</v>
      </c>
      <c r="J339" s="30" t="s">
        <v>94</v>
      </c>
      <c r="K339" s="30" t="s">
        <v>95</v>
      </c>
      <c r="L339" s="30" t="s">
        <v>96</v>
      </c>
      <c r="M339" s="45">
        <v>63222</v>
      </c>
    </row>
    <row r="340" spans="1:13" ht="13.5" hidden="1">
      <c r="A340" s="129" t="s">
        <v>99</v>
      </c>
      <c r="B340" s="126" t="s">
        <v>100</v>
      </c>
      <c r="C340" s="60"/>
      <c r="D340" s="92"/>
      <c r="E340" s="92"/>
      <c r="F340" s="93"/>
      <c r="G340" s="92"/>
      <c r="H340" s="30" t="s">
        <v>27</v>
      </c>
      <c r="I340" s="30" t="s">
        <v>93</v>
      </c>
      <c r="J340" s="30" t="s">
        <v>94</v>
      </c>
      <c r="K340" s="30" t="s">
        <v>97</v>
      </c>
      <c r="L340" s="30" t="s">
        <v>30</v>
      </c>
      <c r="M340" s="45">
        <v>41</v>
      </c>
    </row>
    <row r="341" spans="1:13" ht="13.5" hidden="1">
      <c r="A341" s="130"/>
      <c r="B341" s="128"/>
      <c r="C341" s="60"/>
      <c r="D341" s="92"/>
      <c r="E341" s="92"/>
      <c r="F341" s="93"/>
      <c r="G341" s="92"/>
      <c r="H341" s="30" t="s">
        <v>27</v>
      </c>
      <c r="I341" s="30" t="s">
        <v>93</v>
      </c>
      <c r="J341" s="30" t="s">
        <v>94</v>
      </c>
      <c r="K341" s="30" t="s">
        <v>97</v>
      </c>
      <c r="L341" s="30" t="s">
        <v>98</v>
      </c>
      <c r="M341" s="45">
        <v>13702.8</v>
      </c>
    </row>
    <row r="342" spans="1:13" ht="13.5" hidden="1">
      <c r="A342" s="129" t="s">
        <v>101</v>
      </c>
      <c r="B342" s="126" t="s">
        <v>102</v>
      </c>
      <c r="C342" s="60"/>
      <c r="D342" s="92"/>
      <c r="E342" s="92"/>
      <c r="F342" s="93"/>
      <c r="G342" s="92"/>
      <c r="H342" s="30" t="s">
        <v>27</v>
      </c>
      <c r="I342" s="30" t="s">
        <v>93</v>
      </c>
      <c r="J342" s="30" t="s">
        <v>94</v>
      </c>
      <c r="K342" s="30" t="s">
        <v>103</v>
      </c>
      <c r="L342" s="30" t="s">
        <v>30</v>
      </c>
      <c r="M342" s="45">
        <v>16.9</v>
      </c>
    </row>
    <row r="343" spans="1:13" ht="13.5" hidden="1">
      <c r="A343" s="130"/>
      <c r="B343" s="128"/>
      <c r="C343" s="60"/>
      <c r="D343" s="92"/>
      <c r="E343" s="92"/>
      <c r="F343" s="93"/>
      <c r="G343" s="92"/>
      <c r="H343" s="30" t="s">
        <v>27</v>
      </c>
      <c r="I343" s="30" t="s">
        <v>93</v>
      </c>
      <c r="J343" s="30" t="s">
        <v>94</v>
      </c>
      <c r="K343" s="30" t="s">
        <v>103</v>
      </c>
      <c r="L343" s="30" t="s">
        <v>98</v>
      </c>
      <c r="M343" s="45">
        <v>8252.4</v>
      </c>
    </row>
    <row r="344" spans="1:13" ht="13.5" hidden="1">
      <c r="A344" s="129" t="s">
        <v>105</v>
      </c>
      <c r="B344" s="126" t="s">
        <v>106</v>
      </c>
      <c r="C344" s="60"/>
      <c r="D344" s="92"/>
      <c r="E344" s="92"/>
      <c r="F344" s="93"/>
      <c r="G344" s="92"/>
      <c r="H344" s="30" t="s">
        <v>27</v>
      </c>
      <c r="I344" s="30" t="s">
        <v>93</v>
      </c>
      <c r="J344" s="30" t="s">
        <v>94</v>
      </c>
      <c r="K344" s="30" t="s">
        <v>104</v>
      </c>
      <c r="L344" s="30" t="s">
        <v>30</v>
      </c>
      <c r="M344" s="45">
        <v>220.2</v>
      </c>
    </row>
    <row r="345" spans="1:13" ht="13.5" hidden="1">
      <c r="A345" s="130"/>
      <c r="B345" s="128"/>
      <c r="C345" s="60"/>
      <c r="D345" s="92"/>
      <c r="E345" s="92"/>
      <c r="F345" s="93"/>
      <c r="G345" s="92"/>
      <c r="H345" s="30" t="s">
        <v>27</v>
      </c>
      <c r="I345" s="30" t="s">
        <v>93</v>
      </c>
      <c r="J345" s="30" t="s">
        <v>94</v>
      </c>
      <c r="K345" s="30" t="s">
        <v>104</v>
      </c>
      <c r="L345" s="30" t="s">
        <v>98</v>
      </c>
      <c r="M345" s="45">
        <v>73398.1</v>
      </c>
    </row>
    <row r="346" spans="1:13" ht="158.25" hidden="1">
      <c r="A346" s="40" t="s">
        <v>108</v>
      </c>
      <c r="B346" s="34" t="s">
        <v>107</v>
      </c>
      <c r="C346" s="60"/>
      <c r="D346" s="92"/>
      <c r="E346" s="92"/>
      <c r="F346" s="93"/>
      <c r="G346" s="92"/>
      <c r="H346" s="30" t="s">
        <v>27</v>
      </c>
      <c r="I346" s="30" t="s">
        <v>24</v>
      </c>
      <c r="J346" s="30" t="s">
        <v>46</v>
      </c>
      <c r="K346" s="30" t="s">
        <v>109</v>
      </c>
      <c r="L346" s="30" t="s">
        <v>96</v>
      </c>
      <c r="M346" s="45">
        <v>3578.4</v>
      </c>
    </row>
    <row r="347" spans="1:13" ht="13.5" hidden="1">
      <c r="A347" s="135" t="s">
        <v>19</v>
      </c>
      <c r="B347" s="135"/>
      <c r="C347" s="135"/>
      <c r="D347" s="135"/>
      <c r="E347" s="135"/>
      <c r="F347" s="135"/>
      <c r="G347" s="135"/>
      <c r="H347" s="30" t="s">
        <v>17</v>
      </c>
      <c r="I347" s="30" t="s">
        <v>17</v>
      </c>
      <c r="J347" s="30" t="s">
        <v>17</v>
      </c>
      <c r="K347" s="30" t="s">
        <v>17</v>
      </c>
      <c r="L347" s="30" t="s">
        <v>17</v>
      </c>
      <c r="M347" s="44">
        <f>M288+M322</f>
        <v>4587517.89</v>
      </c>
    </row>
    <row r="348" ht="13.5" hidden="1"/>
    <row r="349" ht="13.5" hidden="1"/>
    <row r="350" spans="1:13" ht="13.5" hidden="1">
      <c r="A350" s="133" t="s">
        <v>1</v>
      </c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</row>
    <row r="351" spans="1:13" ht="13.5" hidden="1">
      <c r="A351" s="133" t="s">
        <v>2</v>
      </c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</row>
    <row r="352" spans="1:13" ht="13.5" hidden="1">
      <c r="A352" s="133" t="s">
        <v>116</v>
      </c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</row>
    <row r="353" spans="1:13" ht="13.5" hidden="1">
      <c r="A353" s="133" t="s">
        <v>22</v>
      </c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</row>
    <row r="354" spans="1:13" ht="13.5" hidden="1">
      <c r="A354" s="133" t="s">
        <v>3</v>
      </c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</row>
    <row r="355" ht="13.5" hidden="1">
      <c r="A355" s="39"/>
    </row>
    <row r="356" spans="1:13" ht="13.5" hidden="1">
      <c r="A356" s="135"/>
      <c r="B356" s="135"/>
      <c r="C356" s="132" t="s">
        <v>23</v>
      </c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</row>
    <row r="357" spans="1:13" ht="13.5" hidden="1">
      <c r="A357" s="135"/>
      <c r="B357" s="135"/>
      <c r="C357" s="132" t="s">
        <v>4</v>
      </c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</row>
    <row r="358" spans="1:13" ht="13.5" hidden="1">
      <c r="A358" s="121" t="s">
        <v>5</v>
      </c>
      <c r="B358" s="132" t="s">
        <v>20</v>
      </c>
      <c r="C358" s="136" t="s">
        <v>6</v>
      </c>
      <c r="D358" s="132" t="s">
        <v>7</v>
      </c>
      <c r="E358" s="132" t="s">
        <v>21</v>
      </c>
      <c r="F358" s="132" t="s">
        <v>8</v>
      </c>
      <c r="G358" s="132" t="s">
        <v>9</v>
      </c>
      <c r="H358" s="132" t="s">
        <v>10</v>
      </c>
      <c r="I358" s="132"/>
      <c r="J358" s="132"/>
      <c r="K358" s="132"/>
      <c r="L358" s="132"/>
      <c r="M358" s="132" t="s">
        <v>11</v>
      </c>
    </row>
    <row r="359" spans="1:13" ht="26.25" hidden="1">
      <c r="A359" s="121"/>
      <c r="B359" s="132"/>
      <c r="C359" s="136"/>
      <c r="D359" s="132"/>
      <c r="E359" s="132"/>
      <c r="F359" s="132"/>
      <c r="G359" s="132"/>
      <c r="H359" s="93" t="s">
        <v>12</v>
      </c>
      <c r="I359" s="93" t="s">
        <v>13</v>
      </c>
      <c r="J359" s="93" t="s">
        <v>14</v>
      </c>
      <c r="K359" s="93" t="s">
        <v>15</v>
      </c>
      <c r="L359" s="93" t="s">
        <v>16</v>
      </c>
      <c r="M359" s="132"/>
    </row>
    <row r="360" spans="1:13" ht="39" hidden="1">
      <c r="A360" s="37">
        <v>1</v>
      </c>
      <c r="B360" s="33" t="s">
        <v>33</v>
      </c>
      <c r="C360" s="60"/>
      <c r="D360" s="92"/>
      <c r="E360" s="92"/>
      <c r="F360" s="93" t="s">
        <v>17</v>
      </c>
      <c r="G360" s="92"/>
      <c r="H360" s="93" t="s">
        <v>17</v>
      </c>
      <c r="I360" s="93" t="s">
        <v>17</v>
      </c>
      <c r="J360" s="93" t="s">
        <v>17</v>
      </c>
      <c r="K360" s="93" t="s">
        <v>17</v>
      </c>
      <c r="L360" s="93" t="s">
        <v>17</v>
      </c>
      <c r="M360" s="44">
        <f>SUM(M361:M393)</f>
        <v>4380750.29</v>
      </c>
    </row>
    <row r="361" spans="1:13" ht="13.5" hidden="1">
      <c r="A361" s="102" t="s">
        <v>34</v>
      </c>
      <c r="B361" s="126" t="s">
        <v>35</v>
      </c>
      <c r="C361" s="60"/>
      <c r="D361" s="92"/>
      <c r="E361" s="92"/>
      <c r="F361" s="93"/>
      <c r="G361" s="92"/>
      <c r="H361" s="30">
        <v>974</v>
      </c>
      <c r="I361" s="30" t="s">
        <v>24</v>
      </c>
      <c r="J361" s="30" t="s">
        <v>25</v>
      </c>
      <c r="K361" s="30" t="s">
        <v>26</v>
      </c>
      <c r="L361" s="93">
        <v>111</v>
      </c>
      <c r="M361" s="45">
        <v>1323.04</v>
      </c>
    </row>
    <row r="362" spans="1:13" ht="13.5" hidden="1">
      <c r="A362" s="103"/>
      <c r="B362" s="127"/>
      <c r="C362" s="60"/>
      <c r="D362" s="92"/>
      <c r="E362" s="92"/>
      <c r="F362" s="92"/>
      <c r="G362" s="92"/>
      <c r="H362" s="30">
        <v>974</v>
      </c>
      <c r="I362" s="30" t="s">
        <v>24</v>
      </c>
      <c r="J362" s="30" t="s">
        <v>25</v>
      </c>
      <c r="K362" s="30" t="s">
        <v>26</v>
      </c>
      <c r="L362" s="30" t="s">
        <v>30</v>
      </c>
      <c r="M362" s="45">
        <v>2197.4</v>
      </c>
    </row>
    <row r="363" spans="1:13" ht="13.5" hidden="1">
      <c r="A363" s="103"/>
      <c r="B363" s="127"/>
      <c r="C363" s="60"/>
      <c r="D363" s="92"/>
      <c r="E363" s="92"/>
      <c r="F363" s="92"/>
      <c r="G363" s="92"/>
      <c r="H363" s="30">
        <v>974</v>
      </c>
      <c r="I363" s="30" t="s">
        <v>24</v>
      </c>
      <c r="J363" s="30" t="s">
        <v>25</v>
      </c>
      <c r="K363" s="30" t="s">
        <v>26</v>
      </c>
      <c r="L363" s="30" t="s">
        <v>31</v>
      </c>
      <c r="M363" s="45">
        <v>333980.344</v>
      </c>
    </row>
    <row r="364" spans="1:13" ht="13.5" hidden="1">
      <c r="A364" s="103"/>
      <c r="B364" s="127"/>
      <c r="C364" s="60"/>
      <c r="D364" s="92"/>
      <c r="E364" s="92"/>
      <c r="F364" s="92"/>
      <c r="G364" s="92"/>
      <c r="H364" s="30">
        <v>974</v>
      </c>
      <c r="I364" s="30" t="s">
        <v>24</v>
      </c>
      <c r="J364" s="30" t="s">
        <v>25</v>
      </c>
      <c r="K364" s="30" t="s">
        <v>26</v>
      </c>
      <c r="L364" s="30" t="s">
        <v>32</v>
      </c>
      <c r="M364" s="45">
        <v>5641.88</v>
      </c>
    </row>
    <row r="365" spans="1:13" ht="13.5" hidden="1">
      <c r="A365" s="103"/>
      <c r="B365" s="127"/>
      <c r="C365" s="60"/>
      <c r="D365" s="92"/>
      <c r="E365" s="92"/>
      <c r="F365" s="92"/>
      <c r="G365" s="92"/>
      <c r="H365" s="30">
        <v>974</v>
      </c>
      <c r="I365" s="30" t="s">
        <v>24</v>
      </c>
      <c r="J365" s="30" t="s">
        <v>25</v>
      </c>
      <c r="K365" s="30" t="s">
        <v>26</v>
      </c>
      <c r="L365" s="30" t="s">
        <v>36</v>
      </c>
      <c r="M365" s="45">
        <v>656.47</v>
      </c>
    </row>
    <row r="366" spans="1:13" ht="13.5" hidden="1">
      <c r="A366" s="104"/>
      <c r="B366" s="128"/>
      <c r="C366" s="60"/>
      <c r="D366" s="92"/>
      <c r="E366" s="92"/>
      <c r="F366" s="92"/>
      <c r="G366" s="92"/>
      <c r="H366" s="30">
        <v>974</v>
      </c>
      <c r="I366" s="30" t="s">
        <v>24</v>
      </c>
      <c r="J366" s="30" t="s">
        <v>25</v>
      </c>
      <c r="K366" s="30" t="s">
        <v>26</v>
      </c>
      <c r="L366" s="30" t="s">
        <v>37</v>
      </c>
      <c r="M366" s="45">
        <v>0</v>
      </c>
    </row>
    <row r="367" spans="1:13" ht="52.5" hidden="1">
      <c r="A367" s="38" t="s">
        <v>38</v>
      </c>
      <c r="B367" s="92" t="s">
        <v>39</v>
      </c>
      <c r="C367" s="60"/>
      <c r="D367" s="92"/>
      <c r="E367" s="92"/>
      <c r="F367" s="92"/>
      <c r="G367" s="92"/>
      <c r="H367" s="30" t="s">
        <v>27</v>
      </c>
      <c r="I367" s="30" t="s">
        <v>24</v>
      </c>
      <c r="J367" s="30" t="s">
        <v>25</v>
      </c>
      <c r="K367" s="30" t="s">
        <v>28</v>
      </c>
      <c r="L367" s="30" t="s">
        <v>29</v>
      </c>
      <c r="M367" s="45">
        <v>15153.4</v>
      </c>
    </row>
    <row r="368" spans="1:13" ht="13.5" hidden="1">
      <c r="A368" s="102" t="s">
        <v>42</v>
      </c>
      <c r="B368" s="126" t="s">
        <v>43</v>
      </c>
      <c r="C368" s="60"/>
      <c r="D368" s="92"/>
      <c r="E368" s="92"/>
      <c r="F368" s="92"/>
      <c r="G368" s="92"/>
      <c r="H368" s="30" t="s">
        <v>27</v>
      </c>
      <c r="I368" s="30" t="s">
        <v>24</v>
      </c>
      <c r="J368" s="30" t="s">
        <v>25</v>
      </c>
      <c r="K368" s="30" t="s">
        <v>40</v>
      </c>
      <c r="L368" s="30" t="s">
        <v>41</v>
      </c>
      <c r="M368" s="45">
        <v>23092.8</v>
      </c>
    </row>
    <row r="369" spans="1:13" ht="13.5" hidden="1">
      <c r="A369" s="103"/>
      <c r="B369" s="127"/>
      <c r="C369" s="60"/>
      <c r="D369" s="92"/>
      <c r="E369" s="92"/>
      <c r="F369" s="92"/>
      <c r="G369" s="92"/>
      <c r="H369" s="30" t="s">
        <v>27</v>
      </c>
      <c r="I369" s="30" t="s">
        <v>24</v>
      </c>
      <c r="J369" s="30" t="s">
        <v>25</v>
      </c>
      <c r="K369" s="30" t="s">
        <v>40</v>
      </c>
      <c r="L369" s="30" t="s">
        <v>30</v>
      </c>
      <c r="M369" s="45">
        <v>68.7</v>
      </c>
    </row>
    <row r="370" spans="1:13" ht="13.5" hidden="1">
      <c r="A370" s="103"/>
      <c r="B370" s="127"/>
      <c r="C370" s="60"/>
      <c r="D370" s="92"/>
      <c r="E370" s="92"/>
      <c r="F370" s="92"/>
      <c r="G370" s="92"/>
      <c r="H370" s="30" t="s">
        <v>27</v>
      </c>
      <c r="I370" s="30" t="s">
        <v>24</v>
      </c>
      <c r="J370" s="30" t="s">
        <v>25</v>
      </c>
      <c r="K370" s="30" t="s">
        <v>40</v>
      </c>
      <c r="L370" s="30" t="s">
        <v>31</v>
      </c>
      <c r="M370" s="45">
        <v>1438397.1</v>
      </c>
    </row>
    <row r="371" spans="1:13" ht="13.5" hidden="1">
      <c r="A371" s="104"/>
      <c r="B371" s="128"/>
      <c r="C371" s="60"/>
      <c r="D371" s="92"/>
      <c r="E371" s="92"/>
      <c r="F371" s="92"/>
      <c r="G371" s="92"/>
      <c r="H371" s="30" t="s">
        <v>27</v>
      </c>
      <c r="I371" s="30" t="s">
        <v>24</v>
      </c>
      <c r="J371" s="30" t="s">
        <v>25</v>
      </c>
      <c r="K371" s="30" t="s">
        <v>40</v>
      </c>
      <c r="L371" s="30" t="s">
        <v>32</v>
      </c>
      <c r="M371" s="45">
        <v>26975.6</v>
      </c>
    </row>
    <row r="372" spans="1:13" ht="13.5" hidden="1">
      <c r="A372" s="102" t="s">
        <v>44</v>
      </c>
      <c r="B372" s="126" t="s">
        <v>45</v>
      </c>
      <c r="C372" s="60"/>
      <c r="D372" s="92"/>
      <c r="E372" s="92"/>
      <c r="F372" s="92"/>
      <c r="G372" s="92"/>
      <c r="H372" s="30" t="s">
        <v>27</v>
      </c>
      <c r="I372" s="30" t="s">
        <v>24</v>
      </c>
      <c r="J372" s="30" t="s">
        <v>46</v>
      </c>
      <c r="K372" s="30" t="s">
        <v>47</v>
      </c>
      <c r="L372" s="30" t="s">
        <v>31</v>
      </c>
      <c r="M372" s="45">
        <v>319556.911</v>
      </c>
    </row>
    <row r="373" spans="1:13" ht="13.5" hidden="1">
      <c r="A373" s="104"/>
      <c r="B373" s="128"/>
      <c r="C373" s="60"/>
      <c r="D373" s="92"/>
      <c r="E373" s="92"/>
      <c r="F373" s="92"/>
      <c r="G373" s="92"/>
      <c r="H373" s="30" t="s">
        <v>27</v>
      </c>
      <c r="I373" s="30" t="s">
        <v>24</v>
      </c>
      <c r="J373" s="30" t="s">
        <v>46</v>
      </c>
      <c r="K373" s="30" t="s">
        <v>47</v>
      </c>
      <c r="L373" s="30" t="s">
        <v>32</v>
      </c>
      <c r="M373" s="45">
        <v>10521.136</v>
      </c>
    </row>
    <row r="374" spans="1:13" ht="13.5" hidden="1">
      <c r="A374" s="102" t="s">
        <v>48</v>
      </c>
      <c r="B374" s="126" t="s">
        <v>49</v>
      </c>
      <c r="C374" s="60"/>
      <c r="D374" s="92"/>
      <c r="E374" s="92"/>
      <c r="F374" s="92"/>
      <c r="G374" s="92"/>
      <c r="H374" s="30" t="s">
        <v>27</v>
      </c>
      <c r="I374" s="30" t="s">
        <v>24</v>
      </c>
      <c r="J374" s="30" t="s">
        <v>46</v>
      </c>
      <c r="K374" s="30" t="s">
        <v>50</v>
      </c>
      <c r="L374" s="30" t="s">
        <v>31</v>
      </c>
      <c r="M374" s="45">
        <v>1421956.9</v>
      </c>
    </row>
    <row r="375" spans="1:13" ht="13.5" hidden="1">
      <c r="A375" s="104"/>
      <c r="B375" s="128"/>
      <c r="C375" s="60"/>
      <c r="D375" s="92"/>
      <c r="E375" s="92"/>
      <c r="F375" s="92"/>
      <c r="G375" s="92"/>
      <c r="H375" s="30" t="s">
        <v>27</v>
      </c>
      <c r="I375" s="30" t="s">
        <v>24</v>
      </c>
      <c r="J375" s="30" t="s">
        <v>46</v>
      </c>
      <c r="K375" s="30" t="s">
        <v>50</v>
      </c>
      <c r="L375" s="30" t="s">
        <v>32</v>
      </c>
      <c r="M375" s="45">
        <v>30395.6</v>
      </c>
    </row>
    <row r="376" spans="1:13" ht="39" hidden="1">
      <c r="A376" s="38" t="s">
        <v>51</v>
      </c>
      <c r="B376" s="92" t="s">
        <v>52</v>
      </c>
      <c r="C376" s="60"/>
      <c r="D376" s="92"/>
      <c r="E376" s="92"/>
      <c r="F376" s="92"/>
      <c r="G376" s="92"/>
      <c r="H376" s="30" t="s">
        <v>27</v>
      </c>
      <c r="I376" s="30" t="s">
        <v>24</v>
      </c>
      <c r="J376" s="30" t="s">
        <v>46</v>
      </c>
      <c r="K376" s="30" t="s">
        <v>53</v>
      </c>
      <c r="L376" s="30" t="s">
        <v>31</v>
      </c>
      <c r="M376" s="45">
        <v>308304.509</v>
      </c>
    </row>
    <row r="377" spans="1:13" ht="26.25" hidden="1">
      <c r="A377" s="38" t="s">
        <v>54</v>
      </c>
      <c r="B377" s="92" t="s">
        <v>55</v>
      </c>
      <c r="C377" s="60"/>
      <c r="D377" s="92"/>
      <c r="E377" s="92"/>
      <c r="F377" s="92"/>
      <c r="G377" s="92"/>
      <c r="H377" s="30" t="s">
        <v>27</v>
      </c>
      <c r="I377" s="30" t="s">
        <v>24</v>
      </c>
      <c r="J377" s="30" t="s">
        <v>46</v>
      </c>
      <c r="K377" s="30" t="s">
        <v>56</v>
      </c>
      <c r="L377" s="30" t="s">
        <v>31</v>
      </c>
      <c r="M377" s="45">
        <v>8690</v>
      </c>
    </row>
    <row r="378" spans="1:13" ht="13.5" hidden="1">
      <c r="A378" s="102" t="s">
        <v>57</v>
      </c>
      <c r="B378" s="126" t="s">
        <v>58</v>
      </c>
      <c r="C378" s="60"/>
      <c r="D378" s="92"/>
      <c r="E378" s="92"/>
      <c r="F378" s="92"/>
      <c r="G378" s="92"/>
      <c r="H378" s="30" t="s">
        <v>27</v>
      </c>
      <c r="I378" s="30" t="s">
        <v>24</v>
      </c>
      <c r="J378" s="30" t="s">
        <v>25</v>
      </c>
      <c r="K378" s="30" t="s">
        <v>59</v>
      </c>
      <c r="L378" s="30" t="s">
        <v>30</v>
      </c>
      <c r="M378" s="45">
        <v>3018</v>
      </c>
    </row>
    <row r="379" spans="1:13" ht="13.5" hidden="1">
      <c r="A379" s="103"/>
      <c r="B379" s="127"/>
      <c r="C379" s="60"/>
      <c r="D379" s="92"/>
      <c r="E379" s="92"/>
      <c r="F379" s="92"/>
      <c r="G379" s="92"/>
      <c r="H379" s="30" t="s">
        <v>27</v>
      </c>
      <c r="I379" s="30" t="s">
        <v>24</v>
      </c>
      <c r="J379" s="30" t="s">
        <v>25</v>
      </c>
      <c r="K379" s="30" t="s">
        <v>59</v>
      </c>
      <c r="L379" s="30" t="s">
        <v>29</v>
      </c>
      <c r="M379" s="45">
        <v>61154.100000000006</v>
      </c>
    </row>
    <row r="380" spans="1:13" ht="13.5" hidden="1">
      <c r="A380" s="104"/>
      <c r="B380" s="128"/>
      <c r="C380" s="60"/>
      <c r="D380" s="92"/>
      <c r="E380" s="92"/>
      <c r="F380" s="92"/>
      <c r="G380" s="92"/>
      <c r="H380" s="30" t="s">
        <v>27</v>
      </c>
      <c r="I380" s="30" t="s">
        <v>24</v>
      </c>
      <c r="J380" s="30" t="s">
        <v>25</v>
      </c>
      <c r="K380" s="30" t="s">
        <v>59</v>
      </c>
      <c r="L380" s="30" t="s">
        <v>60</v>
      </c>
      <c r="M380" s="45">
        <v>1400.5</v>
      </c>
    </row>
    <row r="381" spans="1:13" ht="13.5" hidden="1">
      <c r="A381" s="102" t="s">
        <v>61</v>
      </c>
      <c r="B381" s="126" t="s">
        <v>62</v>
      </c>
      <c r="C381" s="60"/>
      <c r="D381" s="92"/>
      <c r="E381" s="92"/>
      <c r="F381" s="92"/>
      <c r="G381" s="92"/>
      <c r="H381" s="30" t="s">
        <v>27</v>
      </c>
      <c r="I381" s="30" t="s">
        <v>24</v>
      </c>
      <c r="J381" s="30" t="s">
        <v>46</v>
      </c>
      <c r="K381" s="30" t="s">
        <v>59</v>
      </c>
      <c r="L381" s="30" t="s">
        <v>29</v>
      </c>
      <c r="M381" s="45">
        <v>110952.5</v>
      </c>
    </row>
    <row r="382" spans="1:13" ht="13.5" hidden="1">
      <c r="A382" s="104"/>
      <c r="B382" s="128"/>
      <c r="C382" s="60"/>
      <c r="D382" s="92"/>
      <c r="E382" s="92"/>
      <c r="F382" s="92"/>
      <c r="G382" s="92"/>
      <c r="H382" s="30" t="s">
        <v>27</v>
      </c>
      <c r="I382" s="30" t="s">
        <v>24</v>
      </c>
      <c r="J382" s="30" t="s">
        <v>46</v>
      </c>
      <c r="K382" s="30" t="s">
        <v>59</v>
      </c>
      <c r="L382" s="30" t="s">
        <v>60</v>
      </c>
      <c r="M382" s="45">
        <v>2009.5</v>
      </c>
    </row>
    <row r="383" spans="1:13" ht="13.5" hidden="1">
      <c r="A383" s="102" t="s">
        <v>63</v>
      </c>
      <c r="B383" s="126" t="s">
        <v>64</v>
      </c>
      <c r="C383" s="60"/>
      <c r="D383" s="92"/>
      <c r="E383" s="92"/>
      <c r="F383" s="92"/>
      <c r="G383" s="92"/>
      <c r="H383" s="30" t="s">
        <v>27</v>
      </c>
      <c r="I383" s="30" t="s">
        <v>24</v>
      </c>
      <c r="J383" s="30" t="s">
        <v>24</v>
      </c>
      <c r="K383" s="30" t="s">
        <v>59</v>
      </c>
      <c r="L383" s="30" t="s">
        <v>29</v>
      </c>
      <c r="M383" s="45">
        <v>4635.23</v>
      </c>
    </row>
    <row r="384" spans="1:13" ht="13.5" hidden="1">
      <c r="A384" s="104"/>
      <c r="B384" s="128"/>
      <c r="C384" s="60"/>
      <c r="D384" s="92"/>
      <c r="E384" s="92"/>
      <c r="F384" s="92"/>
      <c r="G384" s="92"/>
      <c r="H384" s="30" t="s">
        <v>27</v>
      </c>
      <c r="I384" s="30" t="s">
        <v>24</v>
      </c>
      <c r="J384" s="30" t="s">
        <v>24</v>
      </c>
      <c r="K384" s="30" t="s">
        <v>59</v>
      </c>
      <c r="L384" s="30" t="s">
        <v>60</v>
      </c>
      <c r="M384" s="45">
        <v>110.67</v>
      </c>
    </row>
    <row r="385" spans="1:13" ht="13.5" hidden="1">
      <c r="A385" s="102" t="s">
        <v>65</v>
      </c>
      <c r="B385" s="126" t="s">
        <v>66</v>
      </c>
      <c r="C385" s="60"/>
      <c r="D385" s="92"/>
      <c r="E385" s="92"/>
      <c r="F385" s="92"/>
      <c r="G385" s="92"/>
      <c r="H385" s="30" t="s">
        <v>27</v>
      </c>
      <c r="I385" s="30" t="s">
        <v>24</v>
      </c>
      <c r="J385" s="30" t="s">
        <v>25</v>
      </c>
      <c r="K385" s="30" t="s">
        <v>67</v>
      </c>
      <c r="L385" s="30" t="s">
        <v>68</v>
      </c>
      <c r="M385" s="45">
        <v>1413.642</v>
      </c>
    </row>
    <row r="386" spans="1:13" ht="13.5" hidden="1">
      <c r="A386" s="104"/>
      <c r="B386" s="128"/>
      <c r="C386" s="60"/>
      <c r="D386" s="92"/>
      <c r="E386" s="92"/>
      <c r="F386" s="92"/>
      <c r="G386" s="92"/>
      <c r="H386" s="30" t="s">
        <v>27</v>
      </c>
      <c r="I386" s="30" t="s">
        <v>24</v>
      </c>
      <c r="J386" s="30" t="s">
        <v>25</v>
      </c>
      <c r="K386" s="30" t="s">
        <v>67</v>
      </c>
      <c r="L386" s="30" t="s">
        <v>29</v>
      </c>
      <c r="M386" s="45">
        <v>92996.358</v>
      </c>
    </row>
    <row r="387" spans="1:13" ht="78.75" hidden="1">
      <c r="A387" s="38" t="s">
        <v>69</v>
      </c>
      <c r="B387" s="92" t="s">
        <v>70</v>
      </c>
      <c r="C387" s="60"/>
      <c r="D387" s="92"/>
      <c r="E387" s="92"/>
      <c r="F387" s="92"/>
      <c r="G387" s="92"/>
      <c r="H387" s="30" t="s">
        <v>27</v>
      </c>
      <c r="I387" s="30" t="s">
        <v>24</v>
      </c>
      <c r="J387" s="30" t="s">
        <v>46</v>
      </c>
      <c r="K387" s="30" t="s">
        <v>67</v>
      </c>
      <c r="L387" s="30" t="s">
        <v>29</v>
      </c>
      <c r="M387" s="45">
        <v>27744.2</v>
      </c>
    </row>
    <row r="388" spans="1:13" ht="92.25" hidden="1">
      <c r="A388" s="38" t="s">
        <v>71</v>
      </c>
      <c r="B388" s="92" t="s">
        <v>72</v>
      </c>
      <c r="C388" s="60"/>
      <c r="D388" s="92"/>
      <c r="E388" s="92"/>
      <c r="F388" s="92"/>
      <c r="G388" s="92"/>
      <c r="H388" s="41" t="s">
        <v>27</v>
      </c>
      <c r="I388" s="41" t="s">
        <v>24</v>
      </c>
      <c r="J388" s="42" t="s">
        <v>46</v>
      </c>
      <c r="K388" s="42" t="s">
        <v>67</v>
      </c>
      <c r="L388" s="41" t="s">
        <v>29</v>
      </c>
      <c r="M388" s="46">
        <v>6000</v>
      </c>
    </row>
    <row r="389" spans="1:13" ht="66" hidden="1">
      <c r="A389" s="38" t="s">
        <v>73</v>
      </c>
      <c r="B389" s="92" t="s">
        <v>74</v>
      </c>
      <c r="C389" s="60"/>
      <c r="D389" s="92"/>
      <c r="E389" s="92"/>
      <c r="F389" s="92"/>
      <c r="G389" s="92"/>
      <c r="H389" s="30" t="s">
        <v>27</v>
      </c>
      <c r="I389" s="30" t="s">
        <v>24</v>
      </c>
      <c r="J389" s="30" t="s">
        <v>75</v>
      </c>
      <c r="K389" s="30" t="s">
        <v>76</v>
      </c>
      <c r="L389" s="30" t="s">
        <v>31</v>
      </c>
      <c r="M389" s="45">
        <v>116678.2</v>
      </c>
    </row>
    <row r="390" spans="1:13" ht="13.5" hidden="1">
      <c r="A390" s="102" t="s">
        <v>77</v>
      </c>
      <c r="B390" s="126" t="s">
        <v>78</v>
      </c>
      <c r="C390" s="60"/>
      <c r="D390" s="92"/>
      <c r="E390" s="92"/>
      <c r="F390" s="92"/>
      <c r="G390" s="92"/>
      <c r="H390" s="30" t="s">
        <v>27</v>
      </c>
      <c r="I390" s="30" t="s">
        <v>24</v>
      </c>
      <c r="J390" s="30" t="s">
        <v>75</v>
      </c>
      <c r="K390" s="30" t="s">
        <v>79</v>
      </c>
      <c r="L390" s="30" t="s">
        <v>41</v>
      </c>
      <c r="M390" s="45">
        <v>5443.1</v>
      </c>
    </row>
    <row r="391" spans="1:13" ht="13.5" hidden="1">
      <c r="A391" s="103"/>
      <c r="B391" s="127"/>
      <c r="C391" s="60"/>
      <c r="D391" s="92"/>
      <c r="E391" s="92"/>
      <c r="F391" s="92"/>
      <c r="G391" s="92"/>
      <c r="H391" s="30" t="s">
        <v>27</v>
      </c>
      <c r="I391" s="30" t="s">
        <v>24</v>
      </c>
      <c r="J391" s="30" t="s">
        <v>75</v>
      </c>
      <c r="K391" s="30" t="s">
        <v>79</v>
      </c>
      <c r="L391" s="30" t="s">
        <v>30</v>
      </c>
      <c r="M391" s="45">
        <v>265</v>
      </c>
    </row>
    <row r="392" spans="1:13" ht="13.5" hidden="1">
      <c r="A392" s="103"/>
      <c r="B392" s="127"/>
      <c r="C392" s="60"/>
      <c r="D392" s="92"/>
      <c r="E392" s="92"/>
      <c r="F392" s="92"/>
      <c r="G392" s="92"/>
      <c r="H392" s="30" t="s">
        <v>27</v>
      </c>
      <c r="I392" s="30" t="s">
        <v>24</v>
      </c>
      <c r="J392" s="30" t="s">
        <v>75</v>
      </c>
      <c r="K392" s="30" t="s">
        <v>79</v>
      </c>
      <c r="L392" s="30" t="s">
        <v>36</v>
      </c>
      <c r="M392" s="45">
        <v>13.515</v>
      </c>
    </row>
    <row r="393" spans="1:13" ht="13.5" hidden="1">
      <c r="A393" s="104"/>
      <c r="B393" s="128"/>
      <c r="C393" s="60"/>
      <c r="D393" s="92"/>
      <c r="E393" s="92"/>
      <c r="F393" s="92"/>
      <c r="G393" s="92"/>
      <c r="H393" s="30" t="s">
        <v>27</v>
      </c>
      <c r="I393" s="30" t="s">
        <v>24</v>
      </c>
      <c r="J393" s="30" t="s">
        <v>75</v>
      </c>
      <c r="K393" s="30" t="s">
        <v>79</v>
      </c>
      <c r="L393" s="30" t="s">
        <v>37</v>
      </c>
      <c r="M393" s="45">
        <v>3.985</v>
      </c>
    </row>
    <row r="394" spans="1:13" ht="39" hidden="1">
      <c r="A394" s="40" t="s">
        <v>18</v>
      </c>
      <c r="B394" s="33" t="s">
        <v>80</v>
      </c>
      <c r="C394" s="60"/>
      <c r="D394" s="92"/>
      <c r="E394" s="92"/>
      <c r="F394" s="93" t="s">
        <v>17</v>
      </c>
      <c r="G394" s="92"/>
      <c r="H394" s="30" t="s">
        <v>17</v>
      </c>
      <c r="I394" s="30" t="s">
        <v>17</v>
      </c>
      <c r="J394" s="30" t="s">
        <v>17</v>
      </c>
      <c r="K394" s="30" t="s">
        <v>17</v>
      </c>
      <c r="L394" s="30" t="s">
        <v>17</v>
      </c>
      <c r="M394" s="44">
        <f>SUM(M395:M418)</f>
        <v>206767.6</v>
      </c>
    </row>
    <row r="395" spans="1:13" ht="13.5" hidden="1">
      <c r="A395" s="129" t="s">
        <v>81</v>
      </c>
      <c r="B395" s="126" t="s">
        <v>82</v>
      </c>
      <c r="C395" s="60"/>
      <c r="D395" s="92"/>
      <c r="E395" s="92"/>
      <c r="F395" s="93"/>
      <c r="G395" s="92"/>
      <c r="H395" s="30" t="s">
        <v>27</v>
      </c>
      <c r="I395" s="30" t="s">
        <v>24</v>
      </c>
      <c r="J395" s="30" t="s">
        <v>75</v>
      </c>
      <c r="K395" s="30" t="s">
        <v>110</v>
      </c>
      <c r="L395" s="30" t="s">
        <v>86</v>
      </c>
      <c r="M395" s="45">
        <v>28285</v>
      </c>
    </row>
    <row r="396" spans="1:13" ht="13.5" hidden="1">
      <c r="A396" s="137"/>
      <c r="B396" s="127"/>
      <c r="C396" s="60"/>
      <c r="D396" s="92"/>
      <c r="E396" s="92"/>
      <c r="F396" s="93"/>
      <c r="G396" s="92"/>
      <c r="H396" s="30" t="s">
        <v>27</v>
      </c>
      <c r="I396" s="30" t="s">
        <v>24</v>
      </c>
      <c r="J396" s="30" t="s">
        <v>75</v>
      </c>
      <c r="K396" s="30" t="s">
        <v>110</v>
      </c>
      <c r="L396" s="30" t="s">
        <v>87</v>
      </c>
      <c r="M396" s="45">
        <v>4699.4</v>
      </c>
    </row>
    <row r="397" spans="1:13" ht="13.5" hidden="1">
      <c r="A397" s="137"/>
      <c r="B397" s="127"/>
      <c r="C397" s="60"/>
      <c r="D397" s="92"/>
      <c r="E397" s="92"/>
      <c r="F397" s="93"/>
      <c r="G397" s="92"/>
      <c r="H397" s="30" t="s">
        <v>27</v>
      </c>
      <c r="I397" s="30" t="s">
        <v>24</v>
      </c>
      <c r="J397" s="30" t="s">
        <v>75</v>
      </c>
      <c r="K397" s="30" t="s">
        <v>111</v>
      </c>
      <c r="L397" s="30" t="s">
        <v>87</v>
      </c>
      <c r="M397" s="45">
        <v>80.5</v>
      </c>
    </row>
    <row r="398" spans="1:13" ht="13.5" hidden="1">
      <c r="A398" s="137"/>
      <c r="B398" s="127"/>
      <c r="C398" s="60"/>
      <c r="D398" s="92"/>
      <c r="E398" s="92"/>
      <c r="F398" s="93"/>
      <c r="G398" s="92"/>
      <c r="H398" s="30" t="s">
        <v>27</v>
      </c>
      <c r="I398" s="30" t="s">
        <v>24</v>
      </c>
      <c r="J398" s="30" t="s">
        <v>75</v>
      </c>
      <c r="K398" s="30" t="s">
        <v>111</v>
      </c>
      <c r="L398" s="30" t="s">
        <v>30</v>
      </c>
      <c r="M398" s="45">
        <v>3449.3</v>
      </c>
    </row>
    <row r="399" spans="1:13" ht="13.5" hidden="1">
      <c r="A399" s="137"/>
      <c r="B399" s="127"/>
      <c r="C399" s="60"/>
      <c r="D399" s="92"/>
      <c r="E399" s="92"/>
      <c r="F399" s="93"/>
      <c r="G399" s="92"/>
      <c r="H399" s="30" t="s">
        <v>27</v>
      </c>
      <c r="I399" s="30" t="s">
        <v>24</v>
      </c>
      <c r="J399" s="30" t="s">
        <v>75</v>
      </c>
      <c r="K399" s="30" t="s">
        <v>111</v>
      </c>
      <c r="L399" s="30" t="s">
        <v>36</v>
      </c>
      <c r="M399" s="45">
        <v>128.4</v>
      </c>
    </row>
    <row r="400" spans="1:13" ht="13.5" hidden="1">
      <c r="A400" s="137"/>
      <c r="B400" s="127"/>
      <c r="C400" s="60"/>
      <c r="D400" s="92"/>
      <c r="E400" s="92"/>
      <c r="F400" s="93"/>
      <c r="G400" s="92"/>
      <c r="H400" s="30" t="s">
        <v>27</v>
      </c>
      <c r="I400" s="30" t="s">
        <v>24</v>
      </c>
      <c r="J400" s="30" t="s">
        <v>75</v>
      </c>
      <c r="K400" s="30" t="s">
        <v>111</v>
      </c>
      <c r="L400" s="30" t="s">
        <v>37</v>
      </c>
      <c r="M400" s="45">
        <v>4.4</v>
      </c>
    </row>
    <row r="401" spans="1:13" ht="13.5" hidden="1">
      <c r="A401" s="130"/>
      <c r="B401" s="128"/>
      <c r="C401" s="60"/>
      <c r="D401" s="92"/>
      <c r="E401" s="92"/>
      <c r="F401" s="93"/>
      <c r="G401" s="92"/>
      <c r="H401" s="30" t="s">
        <v>27</v>
      </c>
      <c r="I401" s="30" t="s">
        <v>24</v>
      </c>
      <c r="J401" s="30" t="s">
        <v>75</v>
      </c>
      <c r="K401" s="30" t="s">
        <v>112</v>
      </c>
      <c r="L401" s="30" t="s">
        <v>30</v>
      </c>
      <c r="M401" s="46">
        <v>1707.4</v>
      </c>
    </row>
    <row r="402" spans="1:13" ht="13.5" hidden="1">
      <c r="A402" s="129" t="s">
        <v>83</v>
      </c>
      <c r="B402" s="126" t="s">
        <v>84</v>
      </c>
      <c r="C402" s="60"/>
      <c r="D402" s="92"/>
      <c r="E402" s="92"/>
      <c r="F402" s="93"/>
      <c r="G402" s="92"/>
      <c r="H402" s="30" t="s">
        <v>27</v>
      </c>
      <c r="I402" s="30" t="s">
        <v>24</v>
      </c>
      <c r="J402" s="30" t="s">
        <v>75</v>
      </c>
      <c r="K402" s="30" t="s">
        <v>85</v>
      </c>
      <c r="L402" s="30" t="s">
        <v>86</v>
      </c>
      <c r="M402" s="45">
        <v>1878.7</v>
      </c>
    </row>
    <row r="403" spans="1:13" ht="13.5" hidden="1">
      <c r="A403" s="137"/>
      <c r="B403" s="127"/>
      <c r="C403" s="60"/>
      <c r="D403" s="92"/>
      <c r="E403" s="92"/>
      <c r="F403" s="93"/>
      <c r="G403" s="92"/>
      <c r="H403" s="30" t="s">
        <v>27</v>
      </c>
      <c r="I403" s="30" t="s">
        <v>24</v>
      </c>
      <c r="J403" s="30" t="s">
        <v>75</v>
      </c>
      <c r="K403" s="30" t="s">
        <v>85</v>
      </c>
      <c r="L403" s="30" t="s">
        <v>87</v>
      </c>
      <c r="M403" s="45">
        <v>340.5</v>
      </c>
    </row>
    <row r="404" spans="1:13" ht="13.5" hidden="1">
      <c r="A404" s="137"/>
      <c r="B404" s="127"/>
      <c r="C404" s="60"/>
      <c r="D404" s="92"/>
      <c r="E404" s="92"/>
      <c r="F404" s="93"/>
      <c r="G404" s="92"/>
      <c r="H404" s="30" t="s">
        <v>27</v>
      </c>
      <c r="I404" s="30" t="s">
        <v>24</v>
      </c>
      <c r="J404" s="30" t="s">
        <v>75</v>
      </c>
      <c r="K404" s="30" t="s">
        <v>85</v>
      </c>
      <c r="L404" s="30" t="s">
        <v>30</v>
      </c>
      <c r="M404" s="45">
        <v>253.6</v>
      </c>
    </row>
    <row r="405" spans="1:13" ht="13.5" hidden="1">
      <c r="A405" s="137"/>
      <c r="B405" s="127"/>
      <c r="C405" s="60"/>
      <c r="D405" s="92"/>
      <c r="E405" s="92"/>
      <c r="F405" s="93"/>
      <c r="G405" s="92"/>
      <c r="H405" s="30" t="s">
        <v>27</v>
      </c>
      <c r="I405" s="30" t="s">
        <v>24</v>
      </c>
      <c r="J405" s="30" t="s">
        <v>75</v>
      </c>
      <c r="K405" s="30" t="s">
        <v>88</v>
      </c>
      <c r="L405" s="30" t="s">
        <v>86</v>
      </c>
      <c r="M405" s="45">
        <v>2114.7</v>
      </c>
    </row>
    <row r="406" spans="1:13" ht="13.5" hidden="1">
      <c r="A406" s="137"/>
      <c r="B406" s="127"/>
      <c r="C406" s="60"/>
      <c r="D406" s="92"/>
      <c r="E406" s="92"/>
      <c r="F406" s="93"/>
      <c r="G406" s="92"/>
      <c r="H406" s="30" t="s">
        <v>27</v>
      </c>
      <c r="I406" s="30" t="s">
        <v>24</v>
      </c>
      <c r="J406" s="30" t="s">
        <v>75</v>
      </c>
      <c r="K406" s="30" t="s">
        <v>88</v>
      </c>
      <c r="L406" s="30" t="s">
        <v>87</v>
      </c>
      <c r="M406" s="45">
        <v>383.2</v>
      </c>
    </row>
    <row r="407" spans="1:13" ht="13.5" hidden="1">
      <c r="A407" s="137"/>
      <c r="B407" s="127"/>
      <c r="C407" s="60"/>
      <c r="D407" s="92"/>
      <c r="E407" s="92"/>
      <c r="F407" s="93"/>
      <c r="G407" s="92"/>
      <c r="H407" s="30" t="s">
        <v>27</v>
      </c>
      <c r="I407" s="30" t="s">
        <v>24</v>
      </c>
      <c r="J407" s="30" t="s">
        <v>75</v>
      </c>
      <c r="K407" s="30" t="s">
        <v>88</v>
      </c>
      <c r="L407" s="30" t="s">
        <v>30</v>
      </c>
      <c r="M407" s="45">
        <v>337.8</v>
      </c>
    </row>
    <row r="408" spans="1:13" ht="13.5" hidden="1">
      <c r="A408" s="137"/>
      <c r="B408" s="127"/>
      <c r="C408" s="60"/>
      <c r="D408" s="92"/>
      <c r="E408" s="92"/>
      <c r="F408" s="93"/>
      <c r="G408" s="92"/>
      <c r="H408" s="30" t="s">
        <v>27</v>
      </c>
      <c r="I408" s="30" t="s">
        <v>24</v>
      </c>
      <c r="J408" s="30" t="s">
        <v>75</v>
      </c>
      <c r="K408" s="30" t="s">
        <v>89</v>
      </c>
      <c r="L408" s="30" t="s">
        <v>30</v>
      </c>
      <c r="M408" s="45">
        <v>238.2</v>
      </c>
    </row>
    <row r="409" spans="1:13" ht="13.5" hidden="1">
      <c r="A409" s="130"/>
      <c r="B409" s="128"/>
      <c r="C409" s="60"/>
      <c r="D409" s="92"/>
      <c r="E409" s="92"/>
      <c r="F409" s="93"/>
      <c r="G409" s="92"/>
      <c r="H409" s="30" t="s">
        <v>27</v>
      </c>
      <c r="I409" s="30" t="s">
        <v>24</v>
      </c>
      <c r="J409" s="30" t="s">
        <v>75</v>
      </c>
      <c r="K409" s="30" t="s">
        <v>90</v>
      </c>
      <c r="L409" s="30" t="s">
        <v>30</v>
      </c>
      <c r="M409" s="45">
        <v>232.4</v>
      </c>
    </row>
    <row r="410" spans="1:13" ht="13.5" hidden="1">
      <c r="A410" s="129" t="s">
        <v>91</v>
      </c>
      <c r="B410" s="126" t="s">
        <v>92</v>
      </c>
      <c r="C410" s="60"/>
      <c r="D410" s="92"/>
      <c r="E410" s="92"/>
      <c r="F410" s="93"/>
      <c r="G410" s="92"/>
      <c r="H410" s="30" t="s">
        <v>27</v>
      </c>
      <c r="I410" s="30" t="s">
        <v>93</v>
      </c>
      <c r="J410" s="30" t="s">
        <v>94</v>
      </c>
      <c r="K410" s="30" t="s">
        <v>95</v>
      </c>
      <c r="L410" s="30" t="s">
        <v>30</v>
      </c>
      <c r="M410" s="45">
        <v>202.3</v>
      </c>
    </row>
    <row r="411" spans="1:13" ht="13.5" hidden="1">
      <c r="A411" s="130"/>
      <c r="B411" s="128"/>
      <c r="C411" s="60"/>
      <c r="D411" s="92"/>
      <c r="E411" s="92"/>
      <c r="F411" s="93"/>
      <c r="G411" s="92"/>
      <c r="H411" s="30" t="s">
        <v>27</v>
      </c>
      <c r="I411" s="30" t="s">
        <v>93</v>
      </c>
      <c r="J411" s="30" t="s">
        <v>94</v>
      </c>
      <c r="K411" s="30" t="s">
        <v>95</v>
      </c>
      <c r="L411" s="30" t="s">
        <v>96</v>
      </c>
      <c r="M411" s="45">
        <v>63222</v>
      </c>
    </row>
    <row r="412" spans="1:13" ht="13.5" hidden="1">
      <c r="A412" s="129" t="s">
        <v>99</v>
      </c>
      <c r="B412" s="126" t="s">
        <v>100</v>
      </c>
      <c r="C412" s="60"/>
      <c r="D412" s="92"/>
      <c r="E412" s="92"/>
      <c r="F412" s="93"/>
      <c r="G412" s="92"/>
      <c r="H412" s="30" t="s">
        <v>27</v>
      </c>
      <c r="I412" s="30" t="s">
        <v>93</v>
      </c>
      <c r="J412" s="30" t="s">
        <v>94</v>
      </c>
      <c r="K412" s="30" t="s">
        <v>97</v>
      </c>
      <c r="L412" s="30" t="s">
        <v>30</v>
      </c>
      <c r="M412" s="45">
        <v>41</v>
      </c>
    </row>
    <row r="413" spans="1:13" ht="13.5" hidden="1">
      <c r="A413" s="130"/>
      <c r="B413" s="128"/>
      <c r="C413" s="60"/>
      <c r="D413" s="92"/>
      <c r="E413" s="92"/>
      <c r="F413" s="93"/>
      <c r="G413" s="92"/>
      <c r="H413" s="30" t="s">
        <v>27</v>
      </c>
      <c r="I413" s="30" t="s">
        <v>93</v>
      </c>
      <c r="J413" s="30" t="s">
        <v>94</v>
      </c>
      <c r="K413" s="30" t="s">
        <v>97</v>
      </c>
      <c r="L413" s="30" t="s">
        <v>98</v>
      </c>
      <c r="M413" s="45">
        <v>13702.8</v>
      </c>
    </row>
    <row r="414" spans="1:13" ht="13.5" hidden="1">
      <c r="A414" s="129" t="s">
        <v>101</v>
      </c>
      <c r="B414" s="126" t="s">
        <v>102</v>
      </c>
      <c r="C414" s="60"/>
      <c r="D414" s="92"/>
      <c r="E414" s="92"/>
      <c r="F414" s="93"/>
      <c r="G414" s="92"/>
      <c r="H414" s="30" t="s">
        <v>27</v>
      </c>
      <c r="I414" s="30" t="s">
        <v>93</v>
      </c>
      <c r="J414" s="30" t="s">
        <v>94</v>
      </c>
      <c r="K414" s="30" t="s">
        <v>103</v>
      </c>
      <c r="L414" s="30" t="s">
        <v>30</v>
      </c>
      <c r="M414" s="45">
        <v>16.9</v>
      </c>
    </row>
    <row r="415" spans="1:13" ht="13.5" hidden="1">
      <c r="A415" s="130"/>
      <c r="B415" s="128"/>
      <c r="C415" s="60"/>
      <c r="D415" s="92"/>
      <c r="E415" s="92"/>
      <c r="F415" s="93"/>
      <c r="G415" s="92"/>
      <c r="H415" s="30" t="s">
        <v>27</v>
      </c>
      <c r="I415" s="30" t="s">
        <v>93</v>
      </c>
      <c r="J415" s="30" t="s">
        <v>94</v>
      </c>
      <c r="K415" s="30" t="s">
        <v>103</v>
      </c>
      <c r="L415" s="30" t="s">
        <v>98</v>
      </c>
      <c r="M415" s="45">
        <v>8252.4</v>
      </c>
    </row>
    <row r="416" spans="1:13" ht="13.5" hidden="1">
      <c r="A416" s="129" t="s">
        <v>105</v>
      </c>
      <c r="B416" s="126" t="s">
        <v>106</v>
      </c>
      <c r="C416" s="60"/>
      <c r="D416" s="92"/>
      <c r="E416" s="92"/>
      <c r="F416" s="93"/>
      <c r="G416" s="92"/>
      <c r="H416" s="30" t="s">
        <v>27</v>
      </c>
      <c r="I416" s="30" t="s">
        <v>93</v>
      </c>
      <c r="J416" s="30" t="s">
        <v>94</v>
      </c>
      <c r="K416" s="30" t="s">
        <v>104</v>
      </c>
      <c r="L416" s="30" t="s">
        <v>30</v>
      </c>
      <c r="M416" s="45">
        <v>220.2</v>
      </c>
    </row>
    <row r="417" spans="1:13" ht="13.5" hidden="1">
      <c r="A417" s="130"/>
      <c r="B417" s="128"/>
      <c r="C417" s="60"/>
      <c r="D417" s="92"/>
      <c r="E417" s="92"/>
      <c r="F417" s="93"/>
      <c r="G417" s="92"/>
      <c r="H417" s="30" t="s">
        <v>27</v>
      </c>
      <c r="I417" s="30" t="s">
        <v>93</v>
      </c>
      <c r="J417" s="30" t="s">
        <v>94</v>
      </c>
      <c r="K417" s="30" t="s">
        <v>104</v>
      </c>
      <c r="L417" s="30" t="s">
        <v>98</v>
      </c>
      <c r="M417" s="45">
        <v>73398.1</v>
      </c>
    </row>
    <row r="418" spans="1:13" ht="158.25" hidden="1">
      <c r="A418" s="40" t="s">
        <v>108</v>
      </c>
      <c r="B418" s="34" t="s">
        <v>107</v>
      </c>
      <c r="C418" s="60"/>
      <c r="D418" s="92"/>
      <c r="E418" s="92"/>
      <c r="F418" s="93"/>
      <c r="G418" s="92"/>
      <c r="H418" s="30" t="s">
        <v>27</v>
      </c>
      <c r="I418" s="30" t="s">
        <v>24</v>
      </c>
      <c r="J418" s="30" t="s">
        <v>46</v>
      </c>
      <c r="K418" s="30" t="s">
        <v>109</v>
      </c>
      <c r="L418" s="30" t="s">
        <v>96</v>
      </c>
      <c r="M418" s="45">
        <v>3578.4</v>
      </c>
    </row>
    <row r="419" spans="1:13" ht="13.5" hidden="1">
      <c r="A419" s="135" t="s">
        <v>19</v>
      </c>
      <c r="B419" s="135"/>
      <c r="C419" s="135"/>
      <c r="D419" s="135"/>
      <c r="E419" s="135"/>
      <c r="F419" s="135"/>
      <c r="G419" s="135"/>
      <c r="H419" s="30" t="s">
        <v>17</v>
      </c>
      <c r="I419" s="30" t="s">
        <v>17</v>
      </c>
      <c r="J419" s="30" t="s">
        <v>17</v>
      </c>
      <c r="K419" s="30" t="s">
        <v>17</v>
      </c>
      <c r="L419" s="30" t="s">
        <v>17</v>
      </c>
      <c r="M419" s="44">
        <f>M360+M394</f>
        <v>4587517.89</v>
      </c>
    </row>
    <row r="420" ht="13.5" hidden="1"/>
    <row r="421" ht="13.5" hidden="1"/>
    <row r="422" spans="1:13" ht="13.5" hidden="1">
      <c r="A422" s="133" t="s">
        <v>1</v>
      </c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</row>
    <row r="423" spans="1:13" ht="13.5" hidden="1">
      <c r="A423" s="133" t="s">
        <v>2</v>
      </c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</row>
    <row r="424" spans="1:13" ht="13.5" hidden="1">
      <c r="A424" s="133" t="s">
        <v>117</v>
      </c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</row>
    <row r="425" spans="1:13" ht="13.5" hidden="1">
      <c r="A425" s="133" t="s">
        <v>22</v>
      </c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</row>
    <row r="426" spans="1:13" ht="13.5" hidden="1">
      <c r="A426" s="133" t="s">
        <v>3</v>
      </c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</row>
    <row r="427" ht="13.5" hidden="1">
      <c r="A427" s="39"/>
    </row>
    <row r="428" spans="1:13" ht="13.5" hidden="1">
      <c r="A428" s="135"/>
      <c r="B428" s="135"/>
      <c r="C428" s="132" t="s">
        <v>23</v>
      </c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</row>
    <row r="429" spans="1:13" ht="13.5" hidden="1">
      <c r="A429" s="135"/>
      <c r="B429" s="135"/>
      <c r="C429" s="132" t="s">
        <v>4</v>
      </c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</row>
    <row r="430" spans="1:13" ht="13.5" hidden="1">
      <c r="A430" s="121" t="s">
        <v>5</v>
      </c>
      <c r="B430" s="132" t="s">
        <v>20</v>
      </c>
      <c r="C430" s="136" t="s">
        <v>6</v>
      </c>
      <c r="D430" s="132" t="s">
        <v>7</v>
      </c>
      <c r="E430" s="132" t="s">
        <v>21</v>
      </c>
      <c r="F430" s="132" t="s">
        <v>8</v>
      </c>
      <c r="G430" s="132" t="s">
        <v>9</v>
      </c>
      <c r="H430" s="132" t="s">
        <v>10</v>
      </c>
      <c r="I430" s="132"/>
      <c r="J430" s="132"/>
      <c r="K430" s="132"/>
      <c r="L430" s="132"/>
      <c r="M430" s="132" t="s">
        <v>11</v>
      </c>
    </row>
    <row r="431" spans="1:13" ht="26.25" hidden="1">
      <c r="A431" s="121"/>
      <c r="B431" s="132"/>
      <c r="C431" s="136"/>
      <c r="D431" s="132"/>
      <c r="E431" s="132"/>
      <c r="F431" s="132"/>
      <c r="G431" s="132"/>
      <c r="H431" s="93" t="s">
        <v>12</v>
      </c>
      <c r="I431" s="93" t="s">
        <v>13</v>
      </c>
      <c r="J431" s="93" t="s">
        <v>14</v>
      </c>
      <c r="K431" s="93" t="s">
        <v>15</v>
      </c>
      <c r="L431" s="93" t="s">
        <v>16</v>
      </c>
      <c r="M431" s="132"/>
    </row>
    <row r="432" spans="1:13" ht="39" hidden="1">
      <c r="A432" s="37">
        <v>1</v>
      </c>
      <c r="B432" s="33" t="s">
        <v>33</v>
      </c>
      <c r="C432" s="60"/>
      <c r="D432" s="92"/>
      <c r="E432" s="92"/>
      <c r="F432" s="93" t="s">
        <v>17</v>
      </c>
      <c r="G432" s="92"/>
      <c r="H432" s="93" t="s">
        <v>17</v>
      </c>
      <c r="I432" s="93" t="s">
        <v>17</v>
      </c>
      <c r="J432" s="93" t="s">
        <v>17</v>
      </c>
      <c r="K432" s="93" t="s">
        <v>17</v>
      </c>
      <c r="L432" s="93" t="s">
        <v>17</v>
      </c>
      <c r="M432" s="44">
        <f>SUM(M433:M465)</f>
        <v>4380750.29</v>
      </c>
    </row>
    <row r="433" spans="1:13" ht="13.5" hidden="1">
      <c r="A433" s="102" t="s">
        <v>34</v>
      </c>
      <c r="B433" s="126" t="s">
        <v>35</v>
      </c>
      <c r="C433" s="60"/>
      <c r="D433" s="92"/>
      <c r="E433" s="92"/>
      <c r="F433" s="93"/>
      <c r="G433" s="92"/>
      <c r="H433" s="30">
        <v>974</v>
      </c>
      <c r="I433" s="30" t="s">
        <v>24</v>
      </c>
      <c r="J433" s="30" t="s">
        <v>25</v>
      </c>
      <c r="K433" s="30" t="s">
        <v>26</v>
      </c>
      <c r="L433" s="93">
        <v>111</v>
      </c>
      <c r="M433" s="45">
        <v>1323.04</v>
      </c>
    </row>
    <row r="434" spans="1:13" ht="13.5" hidden="1">
      <c r="A434" s="103"/>
      <c r="B434" s="127"/>
      <c r="C434" s="60"/>
      <c r="D434" s="92"/>
      <c r="E434" s="92"/>
      <c r="F434" s="92"/>
      <c r="G434" s="92"/>
      <c r="H434" s="30">
        <v>974</v>
      </c>
      <c r="I434" s="30" t="s">
        <v>24</v>
      </c>
      <c r="J434" s="30" t="s">
        <v>25</v>
      </c>
      <c r="K434" s="30" t="s">
        <v>26</v>
      </c>
      <c r="L434" s="30" t="s">
        <v>30</v>
      </c>
      <c r="M434" s="45">
        <v>2197.4</v>
      </c>
    </row>
    <row r="435" spans="1:13" ht="13.5" hidden="1">
      <c r="A435" s="103"/>
      <c r="B435" s="127"/>
      <c r="C435" s="60"/>
      <c r="D435" s="92"/>
      <c r="E435" s="92"/>
      <c r="F435" s="92"/>
      <c r="G435" s="92"/>
      <c r="H435" s="30">
        <v>974</v>
      </c>
      <c r="I435" s="30" t="s">
        <v>24</v>
      </c>
      <c r="J435" s="30" t="s">
        <v>25</v>
      </c>
      <c r="K435" s="30" t="s">
        <v>26</v>
      </c>
      <c r="L435" s="30" t="s">
        <v>31</v>
      </c>
      <c r="M435" s="45">
        <v>333980.344</v>
      </c>
    </row>
    <row r="436" spans="1:13" ht="13.5" hidden="1">
      <c r="A436" s="103"/>
      <c r="B436" s="127"/>
      <c r="C436" s="60"/>
      <c r="D436" s="92"/>
      <c r="E436" s="92"/>
      <c r="F436" s="92"/>
      <c r="G436" s="92"/>
      <c r="H436" s="30">
        <v>974</v>
      </c>
      <c r="I436" s="30" t="s">
        <v>24</v>
      </c>
      <c r="J436" s="30" t="s">
        <v>25</v>
      </c>
      <c r="K436" s="30" t="s">
        <v>26</v>
      </c>
      <c r="L436" s="30" t="s">
        <v>32</v>
      </c>
      <c r="M436" s="45">
        <v>5641.88</v>
      </c>
    </row>
    <row r="437" spans="1:13" ht="13.5" hidden="1">
      <c r="A437" s="103"/>
      <c r="B437" s="127"/>
      <c r="C437" s="60"/>
      <c r="D437" s="92"/>
      <c r="E437" s="92"/>
      <c r="F437" s="92"/>
      <c r="G437" s="92"/>
      <c r="H437" s="30">
        <v>974</v>
      </c>
      <c r="I437" s="30" t="s">
        <v>24</v>
      </c>
      <c r="J437" s="30" t="s">
        <v>25</v>
      </c>
      <c r="K437" s="30" t="s">
        <v>26</v>
      </c>
      <c r="L437" s="30" t="s">
        <v>36</v>
      </c>
      <c r="M437" s="45">
        <v>656.47</v>
      </c>
    </row>
    <row r="438" spans="1:13" ht="13.5" hidden="1">
      <c r="A438" s="104"/>
      <c r="B438" s="128"/>
      <c r="C438" s="60"/>
      <c r="D438" s="92"/>
      <c r="E438" s="92"/>
      <c r="F438" s="92"/>
      <c r="G438" s="92"/>
      <c r="H438" s="30">
        <v>974</v>
      </c>
      <c r="I438" s="30" t="s">
        <v>24</v>
      </c>
      <c r="J438" s="30" t="s">
        <v>25</v>
      </c>
      <c r="K438" s="30" t="s">
        <v>26</v>
      </c>
      <c r="L438" s="30" t="s">
        <v>37</v>
      </c>
      <c r="M438" s="45">
        <v>0</v>
      </c>
    </row>
    <row r="439" spans="1:13" ht="52.5" hidden="1">
      <c r="A439" s="38" t="s">
        <v>38</v>
      </c>
      <c r="B439" s="92" t="s">
        <v>39</v>
      </c>
      <c r="C439" s="60"/>
      <c r="D439" s="92"/>
      <c r="E439" s="92"/>
      <c r="F439" s="92"/>
      <c r="G439" s="92"/>
      <c r="H439" s="30" t="s">
        <v>27</v>
      </c>
      <c r="I439" s="30" t="s">
        <v>24</v>
      </c>
      <c r="J439" s="30" t="s">
        <v>25</v>
      </c>
      <c r="K439" s="30" t="s">
        <v>28</v>
      </c>
      <c r="L439" s="30" t="s">
        <v>29</v>
      </c>
      <c r="M439" s="45">
        <v>15153.4</v>
      </c>
    </row>
    <row r="440" spans="1:13" ht="13.5" hidden="1">
      <c r="A440" s="102" t="s">
        <v>42</v>
      </c>
      <c r="B440" s="126" t="s">
        <v>43</v>
      </c>
      <c r="C440" s="60"/>
      <c r="D440" s="92"/>
      <c r="E440" s="92"/>
      <c r="F440" s="92"/>
      <c r="G440" s="92"/>
      <c r="H440" s="30" t="s">
        <v>27</v>
      </c>
      <c r="I440" s="30" t="s">
        <v>24</v>
      </c>
      <c r="J440" s="30" t="s">
        <v>25</v>
      </c>
      <c r="K440" s="30" t="s">
        <v>40</v>
      </c>
      <c r="L440" s="30" t="s">
        <v>41</v>
      </c>
      <c r="M440" s="45">
        <v>23092.8</v>
      </c>
    </row>
    <row r="441" spans="1:13" ht="13.5" hidden="1">
      <c r="A441" s="103"/>
      <c r="B441" s="127"/>
      <c r="C441" s="60"/>
      <c r="D441" s="92"/>
      <c r="E441" s="92"/>
      <c r="F441" s="92"/>
      <c r="G441" s="92"/>
      <c r="H441" s="30" t="s">
        <v>27</v>
      </c>
      <c r="I441" s="30" t="s">
        <v>24</v>
      </c>
      <c r="J441" s="30" t="s">
        <v>25</v>
      </c>
      <c r="K441" s="30" t="s">
        <v>40</v>
      </c>
      <c r="L441" s="30" t="s">
        <v>30</v>
      </c>
      <c r="M441" s="45">
        <v>68.7</v>
      </c>
    </row>
    <row r="442" spans="1:13" ht="13.5" hidden="1">
      <c r="A442" s="103"/>
      <c r="B442" s="127"/>
      <c r="C442" s="60"/>
      <c r="D442" s="92"/>
      <c r="E442" s="92"/>
      <c r="F442" s="92"/>
      <c r="G442" s="92"/>
      <c r="H442" s="30" t="s">
        <v>27</v>
      </c>
      <c r="I442" s="30" t="s">
        <v>24</v>
      </c>
      <c r="J442" s="30" t="s">
        <v>25</v>
      </c>
      <c r="K442" s="30" t="s">
        <v>40</v>
      </c>
      <c r="L442" s="30" t="s">
        <v>31</v>
      </c>
      <c r="M442" s="45">
        <v>1438397.1</v>
      </c>
    </row>
    <row r="443" spans="1:13" ht="13.5" hidden="1">
      <c r="A443" s="104"/>
      <c r="B443" s="128"/>
      <c r="C443" s="60"/>
      <c r="D443" s="92"/>
      <c r="E443" s="92"/>
      <c r="F443" s="92"/>
      <c r="G443" s="92"/>
      <c r="H443" s="30" t="s">
        <v>27</v>
      </c>
      <c r="I443" s="30" t="s">
        <v>24</v>
      </c>
      <c r="J443" s="30" t="s">
        <v>25</v>
      </c>
      <c r="K443" s="30" t="s">
        <v>40</v>
      </c>
      <c r="L443" s="30" t="s">
        <v>32</v>
      </c>
      <c r="M443" s="45">
        <v>26975.6</v>
      </c>
    </row>
    <row r="444" spans="1:13" ht="13.5" hidden="1">
      <c r="A444" s="102" t="s">
        <v>44</v>
      </c>
      <c r="B444" s="126" t="s">
        <v>45</v>
      </c>
      <c r="C444" s="60"/>
      <c r="D444" s="92"/>
      <c r="E444" s="92"/>
      <c r="F444" s="92"/>
      <c r="G444" s="92"/>
      <c r="H444" s="30" t="s">
        <v>27</v>
      </c>
      <c r="I444" s="30" t="s">
        <v>24</v>
      </c>
      <c r="J444" s="30" t="s">
        <v>46</v>
      </c>
      <c r="K444" s="30" t="s">
        <v>47</v>
      </c>
      <c r="L444" s="30" t="s">
        <v>31</v>
      </c>
      <c r="M444" s="45">
        <v>319556.911</v>
      </c>
    </row>
    <row r="445" spans="1:13" ht="13.5" hidden="1">
      <c r="A445" s="104"/>
      <c r="B445" s="128"/>
      <c r="C445" s="60"/>
      <c r="D445" s="92"/>
      <c r="E445" s="92"/>
      <c r="F445" s="92"/>
      <c r="G445" s="92"/>
      <c r="H445" s="30" t="s">
        <v>27</v>
      </c>
      <c r="I445" s="30" t="s">
        <v>24</v>
      </c>
      <c r="J445" s="30" t="s">
        <v>46</v>
      </c>
      <c r="K445" s="30" t="s">
        <v>47</v>
      </c>
      <c r="L445" s="30" t="s">
        <v>32</v>
      </c>
      <c r="M445" s="45">
        <v>10521.136</v>
      </c>
    </row>
    <row r="446" spans="1:13" ht="13.5" hidden="1">
      <c r="A446" s="102" t="s">
        <v>48</v>
      </c>
      <c r="B446" s="126" t="s">
        <v>49</v>
      </c>
      <c r="C446" s="60"/>
      <c r="D446" s="92"/>
      <c r="E446" s="92"/>
      <c r="F446" s="92"/>
      <c r="G446" s="92"/>
      <c r="H446" s="30" t="s">
        <v>27</v>
      </c>
      <c r="I446" s="30" t="s">
        <v>24</v>
      </c>
      <c r="J446" s="30" t="s">
        <v>46</v>
      </c>
      <c r="K446" s="30" t="s">
        <v>50</v>
      </c>
      <c r="L446" s="30" t="s">
        <v>31</v>
      </c>
      <c r="M446" s="45">
        <v>1421956.9</v>
      </c>
    </row>
    <row r="447" spans="1:13" ht="13.5" hidden="1">
      <c r="A447" s="104"/>
      <c r="B447" s="128"/>
      <c r="C447" s="60"/>
      <c r="D447" s="92"/>
      <c r="E447" s="92"/>
      <c r="F447" s="92"/>
      <c r="G447" s="92"/>
      <c r="H447" s="30" t="s">
        <v>27</v>
      </c>
      <c r="I447" s="30" t="s">
        <v>24</v>
      </c>
      <c r="J447" s="30" t="s">
        <v>46</v>
      </c>
      <c r="K447" s="30" t="s">
        <v>50</v>
      </c>
      <c r="L447" s="30" t="s">
        <v>32</v>
      </c>
      <c r="M447" s="45">
        <v>30395.6</v>
      </c>
    </row>
    <row r="448" spans="1:13" ht="39" hidden="1">
      <c r="A448" s="38" t="s">
        <v>51</v>
      </c>
      <c r="B448" s="92" t="s">
        <v>52</v>
      </c>
      <c r="C448" s="60"/>
      <c r="D448" s="92"/>
      <c r="E448" s="92"/>
      <c r="F448" s="92"/>
      <c r="G448" s="92"/>
      <c r="H448" s="30" t="s">
        <v>27</v>
      </c>
      <c r="I448" s="30" t="s">
        <v>24</v>
      </c>
      <c r="J448" s="30" t="s">
        <v>46</v>
      </c>
      <c r="K448" s="30" t="s">
        <v>53</v>
      </c>
      <c r="L448" s="30" t="s">
        <v>31</v>
      </c>
      <c r="M448" s="45">
        <v>308304.509</v>
      </c>
    </row>
    <row r="449" spans="1:13" ht="26.25" hidden="1">
      <c r="A449" s="38" t="s">
        <v>54</v>
      </c>
      <c r="B449" s="92" t="s">
        <v>55</v>
      </c>
      <c r="C449" s="60"/>
      <c r="D449" s="92"/>
      <c r="E449" s="92"/>
      <c r="F449" s="92"/>
      <c r="G449" s="92"/>
      <c r="H449" s="30" t="s">
        <v>27</v>
      </c>
      <c r="I449" s="30" t="s">
        <v>24</v>
      </c>
      <c r="J449" s="30" t="s">
        <v>46</v>
      </c>
      <c r="K449" s="30" t="s">
        <v>56</v>
      </c>
      <c r="L449" s="30" t="s">
        <v>31</v>
      </c>
      <c r="M449" s="45">
        <v>8690</v>
      </c>
    </row>
    <row r="450" spans="1:13" ht="13.5" hidden="1">
      <c r="A450" s="102" t="s">
        <v>57</v>
      </c>
      <c r="B450" s="126" t="s">
        <v>58</v>
      </c>
      <c r="C450" s="60"/>
      <c r="D450" s="92"/>
      <c r="E450" s="92"/>
      <c r="F450" s="92"/>
      <c r="G450" s="92"/>
      <c r="H450" s="30" t="s">
        <v>27</v>
      </c>
      <c r="I450" s="30" t="s">
        <v>24</v>
      </c>
      <c r="J450" s="30" t="s">
        <v>25</v>
      </c>
      <c r="K450" s="30" t="s">
        <v>59</v>
      </c>
      <c r="L450" s="30" t="s">
        <v>30</v>
      </c>
      <c r="M450" s="45">
        <v>3018</v>
      </c>
    </row>
    <row r="451" spans="1:13" ht="13.5" hidden="1">
      <c r="A451" s="103"/>
      <c r="B451" s="127"/>
      <c r="C451" s="60"/>
      <c r="D451" s="92"/>
      <c r="E451" s="92"/>
      <c r="F451" s="92"/>
      <c r="G451" s="92"/>
      <c r="H451" s="30" t="s">
        <v>27</v>
      </c>
      <c r="I451" s="30" t="s">
        <v>24</v>
      </c>
      <c r="J451" s="30" t="s">
        <v>25</v>
      </c>
      <c r="K451" s="30" t="s">
        <v>59</v>
      </c>
      <c r="L451" s="30" t="s">
        <v>29</v>
      </c>
      <c r="M451" s="45">
        <v>61154.100000000006</v>
      </c>
    </row>
    <row r="452" spans="1:13" ht="13.5" hidden="1">
      <c r="A452" s="104"/>
      <c r="B452" s="128"/>
      <c r="C452" s="60"/>
      <c r="D452" s="92"/>
      <c r="E452" s="92"/>
      <c r="F452" s="92"/>
      <c r="G452" s="92"/>
      <c r="H452" s="30" t="s">
        <v>27</v>
      </c>
      <c r="I452" s="30" t="s">
        <v>24</v>
      </c>
      <c r="J452" s="30" t="s">
        <v>25</v>
      </c>
      <c r="K452" s="30" t="s">
        <v>59</v>
      </c>
      <c r="L452" s="30" t="s">
        <v>60</v>
      </c>
      <c r="M452" s="45">
        <v>1400.5</v>
      </c>
    </row>
    <row r="453" spans="1:13" ht="13.5" hidden="1">
      <c r="A453" s="102" t="s">
        <v>61</v>
      </c>
      <c r="B453" s="126" t="s">
        <v>62</v>
      </c>
      <c r="C453" s="60"/>
      <c r="D453" s="92"/>
      <c r="E453" s="92"/>
      <c r="F453" s="92"/>
      <c r="G453" s="92"/>
      <c r="H453" s="30" t="s">
        <v>27</v>
      </c>
      <c r="I453" s="30" t="s">
        <v>24</v>
      </c>
      <c r="J453" s="30" t="s">
        <v>46</v>
      </c>
      <c r="K453" s="30" t="s">
        <v>59</v>
      </c>
      <c r="L453" s="30" t="s">
        <v>29</v>
      </c>
      <c r="M453" s="45">
        <v>110952.5</v>
      </c>
    </row>
    <row r="454" spans="1:13" ht="13.5" hidden="1">
      <c r="A454" s="104"/>
      <c r="B454" s="128"/>
      <c r="C454" s="60"/>
      <c r="D454" s="92"/>
      <c r="E454" s="92"/>
      <c r="F454" s="92"/>
      <c r="G454" s="92"/>
      <c r="H454" s="30" t="s">
        <v>27</v>
      </c>
      <c r="I454" s="30" t="s">
        <v>24</v>
      </c>
      <c r="J454" s="30" t="s">
        <v>46</v>
      </c>
      <c r="K454" s="30" t="s">
        <v>59</v>
      </c>
      <c r="L454" s="30" t="s">
        <v>60</v>
      </c>
      <c r="M454" s="45">
        <v>2009.5</v>
      </c>
    </row>
    <row r="455" spans="1:13" ht="13.5" hidden="1">
      <c r="A455" s="102" t="s">
        <v>63</v>
      </c>
      <c r="B455" s="126" t="s">
        <v>64</v>
      </c>
      <c r="C455" s="60"/>
      <c r="D455" s="92"/>
      <c r="E455" s="92"/>
      <c r="F455" s="92"/>
      <c r="G455" s="92"/>
      <c r="H455" s="30" t="s">
        <v>27</v>
      </c>
      <c r="I455" s="30" t="s">
        <v>24</v>
      </c>
      <c r="J455" s="30" t="s">
        <v>24</v>
      </c>
      <c r="K455" s="30" t="s">
        <v>59</v>
      </c>
      <c r="L455" s="30" t="s">
        <v>29</v>
      </c>
      <c r="M455" s="45">
        <v>4635.23</v>
      </c>
    </row>
    <row r="456" spans="1:13" ht="13.5" hidden="1">
      <c r="A456" s="104"/>
      <c r="B456" s="128"/>
      <c r="C456" s="60"/>
      <c r="D456" s="92"/>
      <c r="E456" s="92"/>
      <c r="F456" s="92"/>
      <c r="G456" s="92"/>
      <c r="H456" s="30" t="s">
        <v>27</v>
      </c>
      <c r="I456" s="30" t="s">
        <v>24</v>
      </c>
      <c r="J456" s="30" t="s">
        <v>24</v>
      </c>
      <c r="K456" s="30" t="s">
        <v>59</v>
      </c>
      <c r="L456" s="30" t="s">
        <v>60</v>
      </c>
      <c r="M456" s="45">
        <v>110.67</v>
      </c>
    </row>
    <row r="457" spans="1:13" ht="13.5" hidden="1">
      <c r="A457" s="102" t="s">
        <v>65</v>
      </c>
      <c r="B457" s="126" t="s">
        <v>66</v>
      </c>
      <c r="C457" s="60"/>
      <c r="D457" s="92"/>
      <c r="E457" s="92"/>
      <c r="F457" s="92"/>
      <c r="G457" s="92"/>
      <c r="H457" s="30" t="s">
        <v>27</v>
      </c>
      <c r="I457" s="30" t="s">
        <v>24</v>
      </c>
      <c r="J457" s="30" t="s">
        <v>25</v>
      </c>
      <c r="K457" s="30" t="s">
        <v>67</v>
      </c>
      <c r="L457" s="30" t="s">
        <v>68</v>
      </c>
      <c r="M457" s="45">
        <v>1413.642</v>
      </c>
    </row>
    <row r="458" spans="1:13" ht="13.5" hidden="1">
      <c r="A458" s="104"/>
      <c r="B458" s="128"/>
      <c r="C458" s="60"/>
      <c r="D458" s="92"/>
      <c r="E458" s="92"/>
      <c r="F458" s="92"/>
      <c r="G458" s="92"/>
      <c r="H458" s="30" t="s">
        <v>27</v>
      </c>
      <c r="I458" s="30" t="s">
        <v>24</v>
      </c>
      <c r="J458" s="30" t="s">
        <v>25</v>
      </c>
      <c r="K458" s="30" t="s">
        <v>67</v>
      </c>
      <c r="L458" s="30" t="s">
        <v>29</v>
      </c>
      <c r="M458" s="45">
        <v>92996.358</v>
      </c>
    </row>
    <row r="459" spans="1:13" ht="78.75" hidden="1">
      <c r="A459" s="38" t="s">
        <v>69</v>
      </c>
      <c r="B459" s="92" t="s">
        <v>70</v>
      </c>
      <c r="C459" s="60"/>
      <c r="D459" s="92"/>
      <c r="E459" s="92"/>
      <c r="F459" s="92"/>
      <c r="G459" s="92"/>
      <c r="H459" s="30" t="s">
        <v>27</v>
      </c>
      <c r="I459" s="30" t="s">
        <v>24</v>
      </c>
      <c r="J459" s="30" t="s">
        <v>46</v>
      </c>
      <c r="K459" s="30" t="s">
        <v>67</v>
      </c>
      <c r="L459" s="30" t="s">
        <v>29</v>
      </c>
      <c r="M459" s="45">
        <v>27744.2</v>
      </c>
    </row>
    <row r="460" spans="1:13" ht="92.25" hidden="1">
      <c r="A460" s="38" t="s">
        <v>71</v>
      </c>
      <c r="B460" s="92" t="s">
        <v>72</v>
      </c>
      <c r="C460" s="60"/>
      <c r="D460" s="92"/>
      <c r="E460" s="92"/>
      <c r="F460" s="92"/>
      <c r="G460" s="92"/>
      <c r="H460" s="41" t="s">
        <v>27</v>
      </c>
      <c r="I460" s="41" t="s">
        <v>24</v>
      </c>
      <c r="J460" s="42" t="s">
        <v>46</v>
      </c>
      <c r="K460" s="42" t="s">
        <v>67</v>
      </c>
      <c r="L460" s="41" t="s">
        <v>29</v>
      </c>
      <c r="M460" s="46">
        <v>6000</v>
      </c>
    </row>
    <row r="461" spans="1:13" ht="66" hidden="1">
      <c r="A461" s="38" t="s">
        <v>73</v>
      </c>
      <c r="B461" s="92" t="s">
        <v>74</v>
      </c>
      <c r="C461" s="60"/>
      <c r="D461" s="92"/>
      <c r="E461" s="92"/>
      <c r="F461" s="92"/>
      <c r="G461" s="92"/>
      <c r="H461" s="30" t="s">
        <v>27</v>
      </c>
      <c r="I461" s="30" t="s">
        <v>24</v>
      </c>
      <c r="J461" s="30" t="s">
        <v>75</v>
      </c>
      <c r="K461" s="30" t="s">
        <v>76</v>
      </c>
      <c r="L461" s="30" t="s">
        <v>31</v>
      </c>
      <c r="M461" s="45">
        <v>116678.2</v>
      </c>
    </row>
    <row r="462" spans="1:13" ht="13.5" hidden="1">
      <c r="A462" s="102" t="s">
        <v>77</v>
      </c>
      <c r="B462" s="126" t="s">
        <v>78</v>
      </c>
      <c r="C462" s="60"/>
      <c r="D462" s="92"/>
      <c r="E462" s="92"/>
      <c r="F462" s="92"/>
      <c r="G462" s="92"/>
      <c r="H462" s="30" t="s">
        <v>27</v>
      </c>
      <c r="I462" s="30" t="s">
        <v>24</v>
      </c>
      <c r="J462" s="30" t="s">
        <v>75</v>
      </c>
      <c r="K462" s="30" t="s">
        <v>79</v>
      </c>
      <c r="L462" s="30" t="s">
        <v>41</v>
      </c>
      <c r="M462" s="45">
        <v>5443.1</v>
      </c>
    </row>
    <row r="463" spans="1:13" ht="13.5" hidden="1">
      <c r="A463" s="103"/>
      <c r="B463" s="127"/>
      <c r="C463" s="60"/>
      <c r="D463" s="92"/>
      <c r="E463" s="92"/>
      <c r="F463" s="92"/>
      <c r="G463" s="92"/>
      <c r="H463" s="30" t="s">
        <v>27</v>
      </c>
      <c r="I463" s="30" t="s">
        <v>24</v>
      </c>
      <c r="J463" s="30" t="s">
        <v>75</v>
      </c>
      <c r="K463" s="30" t="s">
        <v>79</v>
      </c>
      <c r="L463" s="30" t="s">
        <v>30</v>
      </c>
      <c r="M463" s="45">
        <v>265</v>
      </c>
    </row>
    <row r="464" spans="1:13" ht="13.5" hidden="1">
      <c r="A464" s="103"/>
      <c r="B464" s="127"/>
      <c r="C464" s="60"/>
      <c r="D464" s="92"/>
      <c r="E464" s="92"/>
      <c r="F464" s="92"/>
      <c r="G464" s="92"/>
      <c r="H464" s="30" t="s">
        <v>27</v>
      </c>
      <c r="I464" s="30" t="s">
        <v>24</v>
      </c>
      <c r="J464" s="30" t="s">
        <v>75</v>
      </c>
      <c r="K464" s="30" t="s">
        <v>79</v>
      </c>
      <c r="L464" s="30" t="s">
        <v>36</v>
      </c>
      <c r="M464" s="45">
        <v>13.515</v>
      </c>
    </row>
    <row r="465" spans="1:13" ht="13.5" hidden="1">
      <c r="A465" s="104"/>
      <c r="B465" s="128"/>
      <c r="C465" s="60"/>
      <c r="D465" s="92"/>
      <c r="E465" s="92"/>
      <c r="F465" s="92"/>
      <c r="G465" s="92"/>
      <c r="H465" s="30" t="s">
        <v>27</v>
      </c>
      <c r="I465" s="30" t="s">
        <v>24</v>
      </c>
      <c r="J465" s="30" t="s">
        <v>75</v>
      </c>
      <c r="K465" s="30" t="s">
        <v>79</v>
      </c>
      <c r="L465" s="30" t="s">
        <v>37</v>
      </c>
      <c r="M465" s="45">
        <v>3.985</v>
      </c>
    </row>
    <row r="466" spans="1:13" ht="39" hidden="1">
      <c r="A466" s="40" t="s">
        <v>18</v>
      </c>
      <c r="B466" s="33" t="s">
        <v>80</v>
      </c>
      <c r="C466" s="60"/>
      <c r="D466" s="92"/>
      <c r="E466" s="92"/>
      <c r="F466" s="93" t="s">
        <v>17</v>
      </c>
      <c r="G466" s="92"/>
      <c r="H466" s="30" t="s">
        <v>17</v>
      </c>
      <c r="I466" s="30" t="s">
        <v>17</v>
      </c>
      <c r="J466" s="30" t="s">
        <v>17</v>
      </c>
      <c r="K466" s="30" t="s">
        <v>17</v>
      </c>
      <c r="L466" s="30" t="s">
        <v>17</v>
      </c>
      <c r="M466" s="44">
        <f>SUM(M467:M490)</f>
        <v>206767.6</v>
      </c>
    </row>
    <row r="467" spans="1:13" ht="13.5" hidden="1">
      <c r="A467" s="129" t="s">
        <v>81</v>
      </c>
      <c r="B467" s="126" t="s">
        <v>82</v>
      </c>
      <c r="C467" s="60"/>
      <c r="D467" s="92"/>
      <c r="E467" s="92"/>
      <c r="F467" s="93"/>
      <c r="G467" s="92"/>
      <c r="H467" s="30" t="s">
        <v>27</v>
      </c>
      <c r="I467" s="30" t="s">
        <v>24</v>
      </c>
      <c r="J467" s="30" t="s">
        <v>75</v>
      </c>
      <c r="K467" s="30" t="s">
        <v>110</v>
      </c>
      <c r="L467" s="30" t="s">
        <v>86</v>
      </c>
      <c r="M467" s="45">
        <v>28285</v>
      </c>
    </row>
    <row r="468" spans="1:13" ht="13.5" hidden="1">
      <c r="A468" s="137"/>
      <c r="B468" s="127"/>
      <c r="C468" s="60"/>
      <c r="D468" s="92"/>
      <c r="E468" s="92"/>
      <c r="F468" s="93"/>
      <c r="G468" s="92"/>
      <c r="H468" s="30" t="s">
        <v>27</v>
      </c>
      <c r="I468" s="30" t="s">
        <v>24</v>
      </c>
      <c r="J468" s="30" t="s">
        <v>75</v>
      </c>
      <c r="K468" s="30" t="s">
        <v>110</v>
      </c>
      <c r="L468" s="30" t="s">
        <v>87</v>
      </c>
      <c r="M468" s="45">
        <v>4699.4</v>
      </c>
    </row>
    <row r="469" spans="1:13" ht="13.5" hidden="1">
      <c r="A469" s="137"/>
      <c r="B469" s="127"/>
      <c r="C469" s="60"/>
      <c r="D469" s="92"/>
      <c r="E469" s="92"/>
      <c r="F469" s="93"/>
      <c r="G469" s="92"/>
      <c r="H469" s="30" t="s">
        <v>27</v>
      </c>
      <c r="I469" s="30" t="s">
        <v>24</v>
      </c>
      <c r="J469" s="30" t="s">
        <v>75</v>
      </c>
      <c r="K469" s="30" t="s">
        <v>111</v>
      </c>
      <c r="L469" s="30" t="s">
        <v>87</v>
      </c>
      <c r="M469" s="45">
        <v>80.5</v>
      </c>
    </row>
    <row r="470" spans="1:13" ht="13.5" hidden="1">
      <c r="A470" s="137"/>
      <c r="B470" s="127"/>
      <c r="C470" s="60"/>
      <c r="D470" s="92"/>
      <c r="E470" s="92"/>
      <c r="F470" s="93"/>
      <c r="G470" s="92"/>
      <c r="H470" s="30" t="s">
        <v>27</v>
      </c>
      <c r="I470" s="30" t="s">
        <v>24</v>
      </c>
      <c r="J470" s="30" t="s">
        <v>75</v>
      </c>
      <c r="K470" s="30" t="s">
        <v>111</v>
      </c>
      <c r="L470" s="30" t="s">
        <v>30</v>
      </c>
      <c r="M470" s="45">
        <v>3449.3</v>
      </c>
    </row>
    <row r="471" spans="1:13" ht="13.5" hidden="1">
      <c r="A471" s="137"/>
      <c r="B471" s="127"/>
      <c r="C471" s="60"/>
      <c r="D471" s="92"/>
      <c r="E471" s="92"/>
      <c r="F471" s="93"/>
      <c r="G471" s="92"/>
      <c r="H471" s="30" t="s">
        <v>27</v>
      </c>
      <c r="I471" s="30" t="s">
        <v>24</v>
      </c>
      <c r="J471" s="30" t="s">
        <v>75</v>
      </c>
      <c r="K471" s="30" t="s">
        <v>111</v>
      </c>
      <c r="L471" s="30" t="s">
        <v>36</v>
      </c>
      <c r="M471" s="45">
        <v>128.4</v>
      </c>
    </row>
    <row r="472" spans="1:13" ht="13.5" hidden="1">
      <c r="A472" s="137"/>
      <c r="B472" s="127"/>
      <c r="C472" s="60"/>
      <c r="D472" s="92"/>
      <c r="E472" s="92"/>
      <c r="F472" s="93"/>
      <c r="G472" s="92"/>
      <c r="H472" s="30" t="s">
        <v>27</v>
      </c>
      <c r="I472" s="30" t="s">
        <v>24</v>
      </c>
      <c r="J472" s="30" t="s">
        <v>75</v>
      </c>
      <c r="K472" s="30" t="s">
        <v>111</v>
      </c>
      <c r="L472" s="30" t="s">
        <v>37</v>
      </c>
      <c r="M472" s="45">
        <v>4.4</v>
      </c>
    </row>
    <row r="473" spans="1:13" ht="13.5" hidden="1">
      <c r="A473" s="130"/>
      <c r="B473" s="128"/>
      <c r="C473" s="60"/>
      <c r="D473" s="92"/>
      <c r="E473" s="92"/>
      <c r="F473" s="93"/>
      <c r="G473" s="92"/>
      <c r="H473" s="30" t="s">
        <v>27</v>
      </c>
      <c r="I473" s="30" t="s">
        <v>24</v>
      </c>
      <c r="J473" s="30" t="s">
        <v>75</v>
      </c>
      <c r="K473" s="30" t="s">
        <v>112</v>
      </c>
      <c r="L473" s="30" t="s">
        <v>30</v>
      </c>
      <c r="M473" s="46">
        <v>1707.4</v>
      </c>
    </row>
    <row r="474" spans="1:13" ht="13.5" hidden="1">
      <c r="A474" s="129" t="s">
        <v>83</v>
      </c>
      <c r="B474" s="126" t="s">
        <v>84</v>
      </c>
      <c r="C474" s="60"/>
      <c r="D474" s="92"/>
      <c r="E474" s="92"/>
      <c r="F474" s="93"/>
      <c r="G474" s="92"/>
      <c r="H474" s="30" t="s">
        <v>27</v>
      </c>
      <c r="I474" s="30" t="s">
        <v>24</v>
      </c>
      <c r="J474" s="30" t="s">
        <v>75</v>
      </c>
      <c r="K474" s="30" t="s">
        <v>85</v>
      </c>
      <c r="L474" s="30" t="s">
        <v>86</v>
      </c>
      <c r="M474" s="45">
        <v>1878.7</v>
      </c>
    </row>
    <row r="475" spans="1:13" ht="13.5" hidden="1">
      <c r="A475" s="137"/>
      <c r="B475" s="127"/>
      <c r="C475" s="60"/>
      <c r="D475" s="92"/>
      <c r="E475" s="92"/>
      <c r="F475" s="93"/>
      <c r="G475" s="92"/>
      <c r="H475" s="30" t="s">
        <v>27</v>
      </c>
      <c r="I475" s="30" t="s">
        <v>24</v>
      </c>
      <c r="J475" s="30" t="s">
        <v>75</v>
      </c>
      <c r="K475" s="30" t="s">
        <v>85</v>
      </c>
      <c r="L475" s="30" t="s">
        <v>87</v>
      </c>
      <c r="M475" s="45">
        <v>340.5</v>
      </c>
    </row>
    <row r="476" spans="1:13" ht="13.5" hidden="1">
      <c r="A476" s="137"/>
      <c r="B476" s="127"/>
      <c r="C476" s="60"/>
      <c r="D476" s="92"/>
      <c r="E476" s="92"/>
      <c r="F476" s="93"/>
      <c r="G476" s="92"/>
      <c r="H476" s="30" t="s">
        <v>27</v>
      </c>
      <c r="I476" s="30" t="s">
        <v>24</v>
      </c>
      <c r="J476" s="30" t="s">
        <v>75</v>
      </c>
      <c r="K476" s="30" t="s">
        <v>85</v>
      </c>
      <c r="L476" s="30" t="s">
        <v>30</v>
      </c>
      <c r="M476" s="45">
        <v>253.6</v>
      </c>
    </row>
    <row r="477" spans="1:13" ht="13.5" hidden="1">
      <c r="A477" s="137"/>
      <c r="B477" s="127"/>
      <c r="C477" s="60"/>
      <c r="D477" s="92"/>
      <c r="E477" s="92"/>
      <c r="F477" s="93"/>
      <c r="G477" s="92"/>
      <c r="H477" s="30" t="s">
        <v>27</v>
      </c>
      <c r="I477" s="30" t="s">
        <v>24</v>
      </c>
      <c r="J477" s="30" t="s">
        <v>75</v>
      </c>
      <c r="K477" s="30" t="s">
        <v>88</v>
      </c>
      <c r="L477" s="30" t="s">
        <v>86</v>
      </c>
      <c r="M477" s="45">
        <v>2114.7</v>
      </c>
    </row>
    <row r="478" spans="1:13" ht="13.5" hidden="1">
      <c r="A478" s="137"/>
      <c r="B478" s="127"/>
      <c r="C478" s="60"/>
      <c r="D478" s="92"/>
      <c r="E478" s="92"/>
      <c r="F478" s="93"/>
      <c r="G478" s="92"/>
      <c r="H478" s="30" t="s">
        <v>27</v>
      </c>
      <c r="I478" s="30" t="s">
        <v>24</v>
      </c>
      <c r="J478" s="30" t="s">
        <v>75</v>
      </c>
      <c r="K478" s="30" t="s">
        <v>88</v>
      </c>
      <c r="L478" s="30" t="s">
        <v>87</v>
      </c>
      <c r="M478" s="45">
        <v>383.2</v>
      </c>
    </row>
    <row r="479" spans="1:13" ht="13.5" hidden="1">
      <c r="A479" s="137"/>
      <c r="B479" s="127"/>
      <c r="C479" s="60"/>
      <c r="D479" s="92"/>
      <c r="E479" s="92"/>
      <c r="F479" s="93"/>
      <c r="G479" s="92"/>
      <c r="H479" s="30" t="s">
        <v>27</v>
      </c>
      <c r="I479" s="30" t="s">
        <v>24</v>
      </c>
      <c r="J479" s="30" t="s">
        <v>75</v>
      </c>
      <c r="K479" s="30" t="s">
        <v>88</v>
      </c>
      <c r="L479" s="30" t="s">
        <v>30</v>
      </c>
      <c r="M479" s="45">
        <v>337.8</v>
      </c>
    </row>
    <row r="480" spans="1:13" ht="13.5" hidden="1">
      <c r="A480" s="137"/>
      <c r="B480" s="127"/>
      <c r="C480" s="60"/>
      <c r="D480" s="92"/>
      <c r="E480" s="92"/>
      <c r="F480" s="93"/>
      <c r="G480" s="92"/>
      <c r="H480" s="30" t="s">
        <v>27</v>
      </c>
      <c r="I480" s="30" t="s">
        <v>24</v>
      </c>
      <c r="J480" s="30" t="s">
        <v>75</v>
      </c>
      <c r="K480" s="30" t="s">
        <v>89</v>
      </c>
      <c r="L480" s="30" t="s">
        <v>30</v>
      </c>
      <c r="M480" s="45">
        <v>238.2</v>
      </c>
    </row>
    <row r="481" spans="1:13" ht="13.5" hidden="1">
      <c r="A481" s="130"/>
      <c r="B481" s="128"/>
      <c r="C481" s="60"/>
      <c r="D481" s="92"/>
      <c r="E481" s="92"/>
      <c r="F481" s="93"/>
      <c r="G481" s="92"/>
      <c r="H481" s="30" t="s">
        <v>27</v>
      </c>
      <c r="I481" s="30" t="s">
        <v>24</v>
      </c>
      <c r="J481" s="30" t="s">
        <v>75</v>
      </c>
      <c r="K481" s="30" t="s">
        <v>90</v>
      </c>
      <c r="L481" s="30" t="s">
        <v>30</v>
      </c>
      <c r="M481" s="45">
        <v>232.4</v>
      </c>
    </row>
    <row r="482" spans="1:13" ht="13.5" hidden="1">
      <c r="A482" s="129" t="s">
        <v>91</v>
      </c>
      <c r="B482" s="126" t="s">
        <v>92</v>
      </c>
      <c r="C482" s="60"/>
      <c r="D482" s="92"/>
      <c r="E482" s="92"/>
      <c r="F482" s="93"/>
      <c r="G482" s="92"/>
      <c r="H482" s="30" t="s">
        <v>27</v>
      </c>
      <c r="I482" s="30" t="s">
        <v>93</v>
      </c>
      <c r="J482" s="30" t="s">
        <v>94</v>
      </c>
      <c r="K482" s="30" t="s">
        <v>95</v>
      </c>
      <c r="L482" s="30" t="s">
        <v>30</v>
      </c>
      <c r="M482" s="45">
        <v>202.3</v>
      </c>
    </row>
    <row r="483" spans="1:13" ht="13.5" hidden="1">
      <c r="A483" s="130"/>
      <c r="B483" s="128"/>
      <c r="C483" s="60"/>
      <c r="D483" s="92"/>
      <c r="E483" s="92"/>
      <c r="F483" s="93"/>
      <c r="G483" s="92"/>
      <c r="H483" s="30" t="s">
        <v>27</v>
      </c>
      <c r="I483" s="30" t="s">
        <v>93</v>
      </c>
      <c r="J483" s="30" t="s">
        <v>94</v>
      </c>
      <c r="K483" s="30" t="s">
        <v>95</v>
      </c>
      <c r="L483" s="30" t="s">
        <v>96</v>
      </c>
      <c r="M483" s="45">
        <v>63222</v>
      </c>
    </row>
    <row r="484" spans="1:13" ht="13.5" hidden="1">
      <c r="A484" s="129" t="s">
        <v>99</v>
      </c>
      <c r="B484" s="126" t="s">
        <v>100</v>
      </c>
      <c r="C484" s="60"/>
      <c r="D484" s="92"/>
      <c r="E484" s="92"/>
      <c r="F484" s="93"/>
      <c r="G484" s="92"/>
      <c r="H484" s="30" t="s">
        <v>27</v>
      </c>
      <c r="I484" s="30" t="s">
        <v>93</v>
      </c>
      <c r="J484" s="30" t="s">
        <v>94</v>
      </c>
      <c r="K484" s="30" t="s">
        <v>97</v>
      </c>
      <c r="L484" s="30" t="s">
        <v>30</v>
      </c>
      <c r="M484" s="45">
        <v>41</v>
      </c>
    </row>
    <row r="485" spans="1:13" ht="13.5" hidden="1">
      <c r="A485" s="130"/>
      <c r="B485" s="128"/>
      <c r="C485" s="60"/>
      <c r="D485" s="92"/>
      <c r="E485" s="92"/>
      <c r="F485" s="93"/>
      <c r="G485" s="92"/>
      <c r="H485" s="30" t="s">
        <v>27</v>
      </c>
      <c r="I485" s="30" t="s">
        <v>93</v>
      </c>
      <c r="J485" s="30" t="s">
        <v>94</v>
      </c>
      <c r="K485" s="30" t="s">
        <v>97</v>
      </c>
      <c r="L485" s="30" t="s">
        <v>98</v>
      </c>
      <c r="M485" s="45">
        <v>13702.8</v>
      </c>
    </row>
    <row r="486" spans="1:13" ht="13.5" hidden="1">
      <c r="A486" s="129" t="s">
        <v>101</v>
      </c>
      <c r="B486" s="126" t="s">
        <v>102</v>
      </c>
      <c r="C486" s="60"/>
      <c r="D486" s="92"/>
      <c r="E486" s="92"/>
      <c r="F486" s="93"/>
      <c r="G486" s="92"/>
      <c r="H486" s="30" t="s">
        <v>27</v>
      </c>
      <c r="I486" s="30" t="s">
        <v>93</v>
      </c>
      <c r="J486" s="30" t="s">
        <v>94</v>
      </c>
      <c r="K486" s="30" t="s">
        <v>103</v>
      </c>
      <c r="L486" s="30" t="s">
        <v>30</v>
      </c>
      <c r="M486" s="45">
        <v>16.9</v>
      </c>
    </row>
    <row r="487" spans="1:13" ht="13.5" hidden="1">
      <c r="A487" s="130"/>
      <c r="B487" s="128"/>
      <c r="C487" s="60"/>
      <c r="D487" s="92"/>
      <c r="E487" s="92"/>
      <c r="F487" s="93"/>
      <c r="G487" s="92"/>
      <c r="H487" s="30" t="s">
        <v>27</v>
      </c>
      <c r="I487" s="30" t="s">
        <v>93</v>
      </c>
      <c r="J487" s="30" t="s">
        <v>94</v>
      </c>
      <c r="K487" s="30" t="s">
        <v>103</v>
      </c>
      <c r="L487" s="30" t="s">
        <v>98</v>
      </c>
      <c r="M487" s="45">
        <v>8252.4</v>
      </c>
    </row>
    <row r="488" spans="1:13" ht="13.5" hidden="1">
      <c r="A488" s="129" t="s">
        <v>105</v>
      </c>
      <c r="B488" s="126" t="s">
        <v>106</v>
      </c>
      <c r="C488" s="60"/>
      <c r="D488" s="92"/>
      <c r="E488" s="92"/>
      <c r="F488" s="93"/>
      <c r="G488" s="92"/>
      <c r="H488" s="30" t="s">
        <v>27</v>
      </c>
      <c r="I488" s="30" t="s">
        <v>93</v>
      </c>
      <c r="J488" s="30" t="s">
        <v>94</v>
      </c>
      <c r="K488" s="30" t="s">
        <v>104</v>
      </c>
      <c r="L488" s="30" t="s">
        <v>30</v>
      </c>
      <c r="M488" s="45">
        <v>220.2</v>
      </c>
    </row>
    <row r="489" spans="1:13" ht="13.5" hidden="1">
      <c r="A489" s="130"/>
      <c r="B489" s="128"/>
      <c r="C489" s="60"/>
      <c r="D489" s="92"/>
      <c r="E489" s="92"/>
      <c r="F489" s="93"/>
      <c r="G489" s="92"/>
      <c r="H489" s="30" t="s">
        <v>27</v>
      </c>
      <c r="I489" s="30" t="s">
        <v>93</v>
      </c>
      <c r="J489" s="30" t="s">
        <v>94</v>
      </c>
      <c r="K489" s="30" t="s">
        <v>104</v>
      </c>
      <c r="L489" s="30" t="s">
        <v>98</v>
      </c>
      <c r="M489" s="45">
        <v>73398.1</v>
      </c>
    </row>
    <row r="490" spans="1:13" ht="158.25" hidden="1">
      <c r="A490" s="40" t="s">
        <v>108</v>
      </c>
      <c r="B490" s="34" t="s">
        <v>107</v>
      </c>
      <c r="C490" s="60"/>
      <c r="D490" s="92"/>
      <c r="E490" s="92"/>
      <c r="F490" s="93"/>
      <c r="G490" s="92"/>
      <c r="H490" s="30" t="s">
        <v>27</v>
      </c>
      <c r="I490" s="30" t="s">
        <v>24</v>
      </c>
      <c r="J490" s="30" t="s">
        <v>46</v>
      </c>
      <c r="K490" s="30" t="s">
        <v>109</v>
      </c>
      <c r="L490" s="30" t="s">
        <v>96</v>
      </c>
      <c r="M490" s="45">
        <v>3578.4</v>
      </c>
    </row>
    <row r="491" spans="1:13" ht="13.5" hidden="1">
      <c r="A491" s="135" t="s">
        <v>19</v>
      </c>
      <c r="B491" s="135"/>
      <c r="C491" s="135"/>
      <c r="D491" s="135"/>
      <c r="E491" s="135"/>
      <c r="F491" s="135"/>
      <c r="G491" s="135"/>
      <c r="H491" s="30" t="s">
        <v>17</v>
      </c>
      <c r="I491" s="30" t="s">
        <v>17</v>
      </c>
      <c r="J491" s="30" t="s">
        <v>17</v>
      </c>
      <c r="K491" s="30" t="s">
        <v>17</v>
      </c>
      <c r="L491" s="30" t="s">
        <v>17</v>
      </c>
      <c r="M491" s="44">
        <f>M432+M466</f>
        <v>4587517.89</v>
      </c>
    </row>
    <row r="492" ht="13.5" hidden="1"/>
    <row r="493" ht="13.5">
      <c r="M493" s="47"/>
    </row>
    <row r="494" ht="9.75" customHeight="1" hidden="1"/>
    <row r="495" spans="8:13" ht="13.5" hidden="1">
      <c r="H495" s="52" t="s">
        <v>171</v>
      </c>
      <c r="I495" s="52"/>
      <c r="J495" s="52"/>
      <c r="K495" s="52"/>
      <c r="L495" s="52"/>
      <c r="M495" s="54">
        <f>M20+M21+M27+M28</f>
        <v>2483006.21579</v>
      </c>
    </row>
    <row r="496" spans="8:13" ht="13.5" hidden="1">
      <c r="H496" s="52" t="s">
        <v>172</v>
      </c>
      <c r="I496" s="52"/>
      <c r="J496" s="52"/>
      <c r="K496" s="52"/>
      <c r="L496" s="52"/>
      <c r="M496" s="54">
        <f>M29+M30+M36+M37</f>
        <v>2327965.5</v>
      </c>
    </row>
    <row r="497" spans="8:13" ht="13.5" hidden="1">
      <c r="H497" s="52" t="s">
        <v>173</v>
      </c>
      <c r="I497" s="52"/>
      <c r="J497" s="52"/>
      <c r="K497" s="52"/>
      <c r="L497" s="52"/>
      <c r="M497" s="54">
        <f>M42</f>
        <v>108544.2</v>
      </c>
    </row>
    <row r="498" spans="8:13" ht="13.5" hidden="1">
      <c r="H498" s="52" t="s">
        <v>174</v>
      </c>
      <c r="I498" s="52"/>
      <c r="J498" s="52"/>
      <c r="K498" s="52"/>
      <c r="L498" s="52"/>
      <c r="M498" s="54" t="e">
        <f>#REF!</f>
        <v>#REF!</v>
      </c>
    </row>
    <row r="500" ht="13.5">
      <c r="M500" s="62"/>
    </row>
    <row r="501" ht="13.5" hidden="1"/>
    <row r="502" spans="8:13" ht="13.5" hidden="1">
      <c r="H502" s="31" t="s">
        <v>185</v>
      </c>
      <c r="M502" s="57"/>
    </row>
    <row r="503" spans="8:13" ht="13.5" hidden="1">
      <c r="H503" s="31" t="s">
        <v>186</v>
      </c>
      <c r="M503" s="47"/>
    </row>
    <row r="504" ht="13.5">
      <c r="M504" s="47"/>
    </row>
    <row r="505" ht="13.5">
      <c r="M505" s="47"/>
    </row>
    <row r="506" ht="13.5">
      <c r="M506" s="61"/>
    </row>
    <row r="507" ht="13.5">
      <c r="M507" s="61"/>
    </row>
    <row r="508" ht="13.5">
      <c r="M508" s="61"/>
    </row>
    <row r="514" ht="13.5">
      <c r="M514" s="47"/>
    </row>
  </sheetData>
  <sheetProtection/>
  <mergeCells count="437">
    <mergeCell ref="N1:P1"/>
    <mergeCell ref="G2:P2"/>
    <mergeCell ref="G3:M3"/>
    <mergeCell ref="N3:P3"/>
    <mergeCell ref="F7:M7"/>
    <mergeCell ref="G5:M5"/>
    <mergeCell ref="G6:M6"/>
    <mergeCell ref="C36:C41"/>
    <mergeCell ref="D36:D41"/>
    <mergeCell ref="C42:C50"/>
    <mergeCell ref="G1:M1"/>
    <mergeCell ref="D58:D59"/>
    <mergeCell ref="A10:M10"/>
    <mergeCell ref="A11:M11"/>
    <mergeCell ref="E17:E18"/>
    <mergeCell ref="A12:M12"/>
    <mergeCell ref="C15:M15"/>
    <mergeCell ref="F94:F95"/>
    <mergeCell ref="C97:C98"/>
    <mergeCell ref="D97:D98"/>
    <mergeCell ref="F97:F98"/>
    <mergeCell ref="F36:F41"/>
    <mergeCell ref="F27:F30"/>
    <mergeCell ref="C31:C35"/>
    <mergeCell ref="D31:D35"/>
    <mergeCell ref="E27:E30"/>
    <mergeCell ref="F75:F79"/>
    <mergeCell ref="B62:B66"/>
    <mergeCell ref="A51:A57"/>
    <mergeCell ref="D51:D57"/>
    <mergeCell ref="A58:A59"/>
    <mergeCell ref="C27:C30"/>
    <mergeCell ref="B42:B50"/>
    <mergeCell ref="A31:A35"/>
    <mergeCell ref="B51:B57"/>
    <mergeCell ref="C58:C59"/>
    <mergeCell ref="A36:A41"/>
    <mergeCell ref="A62:A66"/>
    <mergeCell ref="B27:B30"/>
    <mergeCell ref="B58:B59"/>
    <mergeCell ref="A42:A50"/>
    <mergeCell ref="A27:A30"/>
    <mergeCell ref="F62:F66"/>
    <mergeCell ref="A60:A61"/>
    <mergeCell ref="F51:F57"/>
    <mergeCell ref="F42:F50"/>
    <mergeCell ref="E31:E35"/>
    <mergeCell ref="A13:M13"/>
    <mergeCell ref="B31:B35"/>
    <mergeCell ref="B36:B41"/>
    <mergeCell ref="A15:A18"/>
    <mergeCell ref="B15:B18"/>
    <mergeCell ref="D17:D18"/>
    <mergeCell ref="C16:M16"/>
    <mergeCell ref="C17:C18"/>
    <mergeCell ref="M17:M18"/>
    <mergeCell ref="F17:F18"/>
    <mergeCell ref="A122:A123"/>
    <mergeCell ref="A80:A85"/>
    <mergeCell ref="C80:C85"/>
    <mergeCell ref="A118:A121"/>
    <mergeCell ref="B118:B121"/>
    <mergeCell ref="A87:A88"/>
    <mergeCell ref="B87:B88"/>
    <mergeCell ref="C122:C123"/>
    <mergeCell ref="A97:A98"/>
    <mergeCell ref="B97:B98"/>
    <mergeCell ref="B94:B95"/>
    <mergeCell ref="C94:C95"/>
    <mergeCell ref="D94:D95"/>
    <mergeCell ref="B60:B61"/>
    <mergeCell ref="D60:D61"/>
    <mergeCell ref="A75:A79"/>
    <mergeCell ref="B75:B79"/>
    <mergeCell ref="B89:B90"/>
    <mergeCell ref="C89:C90"/>
    <mergeCell ref="D89:D90"/>
    <mergeCell ref="D80:D85"/>
    <mergeCell ref="G64:G66"/>
    <mergeCell ref="E75:E79"/>
    <mergeCell ref="G75:G78"/>
    <mergeCell ref="D75:D79"/>
    <mergeCell ref="C62:C66"/>
    <mergeCell ref="F80:F85"/>
    <mergeCell ref="G60:G61"/>
    <mergeCell ref="G58:G59"/>
    <mergeCell ref="C75:C79"/>
    <mergeCell ref="F58:F59"/>
    <mergeCell ref="F60:F61"/>
    <mergeCell ref="E60:E61"/>
    <mergeCell ref="E58:E59"/>
    <mergeCell ref="E62:E66"/>
    <mergeCell ref="G69:G73"/>
    <mergeCell ref="G67:G68"/>
    <mergeCell ref="B80:B85"/>
    <mergeCell ref="A89:A90"/>
    <mergeCell ref="E36:E41"/>
    <mergeCell ref="D62:D66"/>
    <mergeCell ref="C51:C57"/>
    <mergeCell ref="C87:C88"/>
    <mergeCell ref="D87:D88"/>
    <mergeCell ref="D42:D50"/>
    <mergeCell ref="E51:E57"/>
    <mergeCell ref="E42:E50"/>
    <mergeCell ref="G54:G57"/>
    <mergeCell ref="G51:G53"/>
    <mergeCell ref="H17:L17"/>
    <mergeCell ref="G36:G39"/>
    <mergeCell ref="G40:G41"/>
    <mergeCell ref="G17:G18"/>
    <mergeCell ref="G27:G30"/>
    <mergeCell ref="G42:G47"/>
    <mergeCell ref="G48:G50"/>
    <mergeCell ref="G89:G90"/>
    <mergeCell ref="E80:E85"/>
    <mergeCell ref="E118:E121"/>
    <mergeCell ref="E94:E95"/>
    <mergeCell ref="E97:E98"/>
    <mergeCell ref="G87:G88"/>
    <mergeCell ref="E87:E88"/>
    <mergeCell ref="F87:F88"/>
    <mergeCell ref="E91:E92"/>
    <mergeCell ref="F91:F92"/>
    <mergeCell ref="A138:M138"/>
    <mergeCell ref="G118:G121"/>
    <mergeCell ref="E122:E123"/>
    <mergeCell ref="C118:C121"/>
    <mergeCell ref="D122:D123"/>
    <mergeCell ref="E125:E126"/>
    <mergeCell ref="G122:G123"/>
    <mergeCell ref="B122:B123"/>
    <mergeCell ref="F122:F123"/>
    <mergeCell ref="D118:D121"/>
    <mergeCell ref="A140:B141"/>
    <mergeCell ref="C140:M140"/>
    <mergeCell ref="C141:M141"/>
    <mergeCell ref="G125:G126"/>
    <mergeCell ref="A134:M134"/>
    <mergeCell ref="A130:G130"/>
    <mergeCell ref="A136:M136"/>
    <mergeCell ref="A137:M137"/>
    <mergeCell ref="A135:M135"/>
    <mergeCell ref="F125:F126"/>
    <mergeCell ref="H142:L142"/>
    <mergeCell ref="M142:M143"/>
    <mergeCell ref="E142:E143"/>
    <mergeCell ref="F142:F143"/>
    <mergeCell ref="G142:G143"/>
    <mergeCell ref="A152:A155"/>
    <mergeCell ref="B152:B155"/>
    <mergeCell ref="A142:A143"/>
    <mergeCell ref="B142:B143"/>
    <mergeCell ref="C142:C143"/>
    <mergeCell ref="D142:D143"/>
    <mergeCell ref="A145:A150"/>
    <mergeCell ref="B145:B150"/>
    <mergeCell ref="A156:A157"/>
    <mergeCell ref="B156:B157"/>
    <mergeCell ref="A158:A159"/>
    <mergeCell ref="B158:B159"/>
    <mergeCell ref="A162:A164"/>
    <mergeCell ref="B162:B164"/>
    <mergeCell ref="A165:A166"/>
    <mergeCell ref="B165:B166"/>
    <mergeCell ref="A167:A168"/>
    <mergeCell ref="B167:B168"/>
    <mergeCell ref="A169:A170"/>
    <mergeCell ref="B169:B170"/>
    <mergeCell ref="A174:A177"/>
    <mergeCell ref="B174:B177"/>
    <mergeCell ref="A179:A185"/>
    <mergeCell ref="B179:B185"/>
    <mergeCell ref="A186:A193"/>
    <mergeCell ref="B186:B193"/>
    <mergeCell ref="C213:M213"/>
    <mergeCell ref="A200:A201"/>
    <mergeCell ref="B200:B201"/>
    <mergeCell ref="A203:G203"/>
    <mergeCell ref="A194:A195"/>
    <mergeCell ref="B194:B195"/>
    <mergeCell ref="A196:A197"/>
    <mergeCell ref="B196:B197"/>
    <mergeCell ref="A198:A199"/>
    <mergeCell ref="B198:B199"/>
    <mergeCell ref="D214:D215"/>
    <mergeCell ref="E214:E215"/>
    <mergeCell ref="F214:F215"/>
    <mergeCell ref="A206:M206"/>
    <mergeCell ref="A207:M207"/>
    <mergeCell ref="A208:M208"/>
    <mergeCell ref="A209:M209"/>
    <mergeCell ref="A210:M210"/>
    <mergeCell ref="A212:B213"/>
    <mergeCell ref="C212:M212"/>
    <mergeCell ref="G214:G215"/>
    <mergeCell ref="H214:L214"/>
    <mergeCell ref="M214:M215"/>
    <mergeCell ref="A217:A222"/>
    <mergeCell ref="B217:B222"/>
    <mergeCell ref="A224:A227"/>
    <mergeCell ref="B224:B227"/>
    <mergeCell ref="A214:A215"/>
    <mergeCell ref="B214:B215"/>
    <mergeCell ref="C214:C215"/>
    <mergeCell ref="A228:A229"/>
    <mergeCell ref="B228:B229"/>
    <mergeCell ref="A230:A231"/>
    <mergeCell ref="B230:B231"/>
    <mergeCell ref="A234:A236"/>
    <mergeCell ref="B234:B236"/>
    <mergeCell ref="A237:A238"/>
    <mergeCell ref="B237:B238"/>
    <mergeCell ref="A239:A240"/>
    <mergeCell ref="B239:B240"/>
    <mergeCell ref="A241:A242"/>
    <mergeCell ref="B241:B242"/>
    <mergeCell ref="A246:A249"/>
    <mergeCell ref="B246:B249"/>
    <mergeCell ref="A251:A257"/>
    <mergeCell ref="B251:B257"/>
    <mergeCell ref="A258:A265"/>
    <mergeCell ref="B258:B265"/>
    <mergeCell ref="A266:A267"/>
    <mergeCell ref="B266:B267"/>
    <mergeCell ref="A268:A269"/>
    <mergeCell ref="B268:B269"/>
    <mergeCell ref="A270:A271"/>
    <mergeCell ref="B270:B271"/>
    <mergeCell ref="A272:A273"/>
    <mergeCell ref="B272:B273"/>
    <mergeCell ref="A275:G275"/>
    <mergeCell ref="A278:M278"/>
    <mergeCell ref="A279:M279"/>
    <mergeCell ref="A280:M280"/>
    <mergeCell ref="A281:M281"/>
    <mergeCell ref="A282:M282"/>
    <mergeCell ref="A284:B285"/>
    <mergeCell ref="C284:M284"/>
    <mergeCell ref="C285:M285"/>
    <mergeCell ref="A286:A287"/>
    <mergeCell ref="B286:B287"/>
    <mergeCell ref="C286:C287"/>
    <mergeCell ref="D286:D287"/>
    <mergeCell ref="E286:E287"/>
    <mergeCell ref="F286:F287"/>
    <mergeCell ref="G286:G287"/>
    <mergeCell ref="H286:L286"/>
    <mergeCell ref="M286:M287"/>
    <mergeCell ref="A289:A294"/>
    <mergeCell ref="B289:B294"/>
    <mergeCell ref="A296:A299"/>
    <mergeCell ref="B296:B299"/>
    <mergeCell ref="A300:A301"/>
    <mergeCell ref="B300:B301"/>
    <mergeCell ref="A302:A303"/>
    <mergeCell ref="B302:B303"/>
    <mergeCell ref="A306:A308"/>
    <mergeCell ref="B306:B308"/>
    <mergeCell ref="A309:A310"/>
    <mergeCell ref="B309:B310"/>
    <mergeCell ref="A311:A312"/>
    <mergeCell ref="B311:B312"/>
    <mergeCell ref="A313:A314"/>
    <mergeCell ref="B313:B314"/>
    <mergeCell ref="A318:A321"/>
    <mergeCell ref="B318:B321"/>
    <mergeCell ref="A323:A329"/>
    <mergeCell ref="B323:B329"/>
    <mergeCell ref="A330:A337"/>
    <mergeCell ref="B330:B337"/>
    <mergeCell ref="A338:A339"/>
    <mergeCell ref="B338:B339"/>
    <mergeCell ref="A340:A341"/>
    <mergeCell ref="B340:B341"/>
    <mergeCell ref="A342:A343"/>
    <mergeCell ref="B342:B343"/>
    <mergeCell ref="A344:A345"/>
    <mergeCell ref="B344:B345"/>
    <mergeCell ref="A347:G347"/>
    <mergeCell ref="A350:M350"/>
    <mergeCell ref="F358:F359"/>
    <mergeCell ref="A358:A359"/>
    <mergeCell ref="B358:B359"/>
    <mergeCell ref="A351:M351"/>
    <mergeCell ref="A352:M352"/>
    <mergeCell ref="A353:M353"/>
    <mergeCell ref="A354:M354"/>
    <mergeCell ref="A356:B357"/>
    <mergeCell ref="C356:M356"/>
    <mergeCell ref="C357:M357"/>
    <mergeCell ref="G358:G359"/>
    <mergeCell ref="H358:L358"/>
    <mergeCell ref="M358:M359"/>
    <mergeCell ref="C358:C359"/>
    <mergeCell ref="D358:D359"/>
    <mergeCell ref="E358:E359"/>
    <mergeCell ref="B374:B375"/>
    <mergeCell ref="A378:A380"/>
    <mergeCell ref="B378:B380"/>
    <mergeCell ref="B381:B382"/>
    <mergeCell ref="A385:A386"/>
    <mergeCell ref="B385:B386"/>
    <mergeCell ref="B467:B473"/>
    <mergeCell ref="A440:A443"/>
    <mergeCell ref="B368:B371"/>
    <mergeCell ref="C428:M428"/>
    <mergeCell ref="B395:B401"/>
    <mergeCell ref="A414:A415"/>
    <mergeCell ref="A419:G419"/>
    <mergeCell ref="A402:A409"/>
    <mergeCell ref="B390:B393"/>
    <mergeCell ref="A395:A401"/>
    <mergeCell ref="B488:B489"/>
    <mergeCell ref="A484:A485"/>
    <mergeCell ref="A488:A489"/>
    <mergeCell ref="A410:A411"/>
    <mergeCell ref="B412:B413"/>
    <mergeCell ref="A422:M422"/>
    <mergeCell ref="A423:M423"/>
    <mergeCell ref="A462:A465"/>
    <mergeCell ref="B484:B485"/>
    <mergeCell ref="G430:G431"/>
    <mergeCell ref="B453:B454"/>
    <mergeCell ref="A455:A456"/>
    <mergeCell ref="A390:A393"/>
    <mergeCell ref="A491:G491"/>
    <mergeCell ref="A474:A481"/>
    <mergeCell ref="B474:B481"/>
    <mergeCell ref="A482:A483"/>
    <mergeCell ref="B482:B483"/>
    <mergeCell ref="A486:A487"/>
    <mergeCell ref="B486:B487"/>
    <mergeCell ref="A457:A458"/>
    <mergeCell ref="A467:A473"/>
    <mergeCell ref="B462:B465"/>
    <mergeCell ref="A450:A452"/>
    <mergeCell ref="B446:B447"/>
    <mergeCell ref="A444:A445"/>
    <mergeCell ref="B457:B458"/>
    <mergeCell ref="A453:A454"/>
    <mergeCell ref="B450:B452"/>
    <mergeCell ref="B455:B456"/>
    <mergeCell ref="B444:B445"/>
    <mergeCell ref="A446:A447"/>
    <mergeCell ref="C60:C61"/>
    <mergeCell ref="B91:B92"/>
    <mergeCell ref="C91:C92"/>
    <mergeCell ref="D91:D92"/>
    <mergeCell ref="A428:B429"/>
    <mergeCell ref="C430:C431"/>
    <mergeCell ref="A430:A431"/>
    <mergeCell ref="A433:A438"/>
    <mergeCell ref="D430:D431"/>
    <mergeCell ref="H430:L430"/>
    <mergeCell ref="A91:A92"/>
    <mergeCell ref="E430:E431"/>
    <mergeCell ref="B440:B443"/>
    <mergeCell ref="B433:B438"/>
    <mergeCell ref="B402:B409"/>
    <mergeCell ref="A412:A413"/>
    <mergeCell ref="B414:B415"/>
    <mergeCell ref="A372:A373"/>
    <mergeCell ref="F430:F431"/>
    <mergeCell ref="B430:B431"/>
    <mergeCell ref="A383:A384"/>
    <mergeCell ref="B383:B384"/>
    <mergeCell ref="A381:A382"/>
    <mergeCell ref="A425:M425"/>
    <mergeCell ref="A424:M424"/>
    <mergeCell ref="M430:M431"/>
    <mergeCell ref="C429:M429"/>
    <mergeCell ref="A426:M426"/>
    <mergeCell ref="A361:A366"/>
    <mergeCell ref="B361:B366"/>
    <mergeCell ref="A368:A371"/>
    <mergeCell ref="B125:B126"/>
    <mergeCell ref="B410:B411"/>
    <mergeCell ref="A416:A417"/>
    <mergeCell ref="B416:B417"/>
    <mergeCell ref="A125:A126"/>
    <mergeCell ref="B372:B373"/>
    <mergeCell ref="A374:A375"/>
    <mergeCell ref="C125:C126"/>
    <mergeCell ref="D125:D126"/>
    <mergeCell ref="F31:F35"/>
    <mergeCell ref="G31:G35"/>
    <mergeCell ref="G20:G23"/>
    <mergeCell ref="G24:G25"/>
    <mergeCell ref="D27:D30"/>
    <mergeCell ref="G91:G92"/>
    <mergeCell ref="E89:E90"/>
    <mergeCell ref="F118:F121"/>
    <mergeCell ref="A20:A25"/>
    <mergeCell ref="B20:B25"/>
    <mergeCell ref="C20:C25"/>
    <mergeCell ref="D20:D25"/>
    <mergeCell ref="E20:E25"/>
    <mergeCell ref="F20:F25"/>
    <mergeCell ref="A94:A95"/>
    <mergeCell ref="G62:G63"/>
    <mergeCell ref="A69:A74"/>
    <mergeCell ref="F89:F90"/>
    <mergeCell ref="G80:G85"/>
    <mergeCell ref="B69:B74"/>
    <mergeCell ref="C69:C74"/>
    <mergeCell ref="D69:D74"/>
    <mergeCell ref="E69:E74"/>
    <mergeCell ref="F69:F74"/>
    <mergeCell ref="G99:G102"/>
    <mergeCell ref="A99:A102"/>
    <mergeCell ref="B99:B102"/>
    <mergeCell ref="C99:C102"/>
    <mergeCell ref="D99:D102"/>
    <mergeCell ref="E99:E102"/>
    <mergeCell ref="F99:F102"/>
    <mergeCell ref="G104:G105"/>
    <mergeCell ref="A104:A105"/>
    <mergeCell ref="B104:B105"/>
    <mergeCell ref="C104:C105"/>
    <mergeCell ref="D104:D105"/>
    <mergeCell ref="E104:E105"/>
    <mergeCell ref="F104:F105"/>
    <mergeCell ref="A67:A68"/>
    <mergeCell ref="B67:B68"/>
    <mergeCell ref="C67:C68"/>
    <mergeCell ref="D67:D68"/>
    <mergeCell ref="E67:E68"/>
    <mergeCell ref="F67:F68"/>
    <mergeCell ref="C106:C115"/>
    <mergeCell ref="B106:B115"/>
    <mergeCell ref="A106:A115"/>
    <mergeCell ref="G106:G109"/>
    <mergeCell ref="G110:G113"/>
    <mergeCell ref="G114:G115"/>
    <mergeCell ref="F106:F115"/>
    <mergeCell ref="E106:E115"/>
    <mergeCell ref="D106:D115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landscape" paperSize="9" scale="84" r:id="rId1"/>
  <headerFooter>
    <oddHeader>&amp;C&amp;9&amp;P</oddHeader>
  </headerFooter>
  <rowBreaks count="6" manualBreakCount="6">
    <brk id="26" max="12" man="1"/>
    <brk id="35" max="12" man="1"/>
    <brk id="59" max="12" man="1"/>
    <brk id="74" max="12" man="1"/>
    <brk id="86" max="12" man="1"/>
    <brk id="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3.5">
      <c r="J1" s="15" t="s">
        <v>0</v>
      </c>
      <c r="L1" s="3"/>
    </row>
    <row r="2" spans="10:12" ht="13.5">
      <c r="J2" s="15" t="s">
        <v>118</v>
      </c>
      <c r="L2" s="3"/>
    </row>
    <row r="3" spans="10:12" ht="13.5">
      <c r="J3" s="15" t="s">
        <v>119</v>
      </c>
      <c r="L3" s="3"/>
    </row>
    <row r="4" spans="10:12" ht="13.5">
      <c r="J4" s="3"/>
      <c r="L4" s="3"/>
    </row>
    <row r="5" spans="10:12" ht="13.5">
      <c r="J5" s="3"/>
      <c r="L5" s="3"/>
    </row>
    <row r="6" ht="13.5">
      <c r="A6" s="2"/>
    </row>
    <row r="7" spans="1:13" ht="13.5">
      <c r="A7" s="148" t="s">
        <v>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3.5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13.5">
      <c r="A9" s="148" t="s">
        <v>125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ht="13.5">
      <c r="A10" s="148" t="s">
        <v>126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ht="13.5">
      <c r="A11" s="148" t="s">
        <v>3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ht="13.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3.5">
      <c r="A13" s="149"/>
      <c r="B13" s="149"/>
      <c r="C13" s="150" t="s">
        <v>23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3.5">
      <c r="A14" s="149"/>
      <c r="B14" s="149"/>
      <c r="C14" s="147" t="s">
        <v>4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ht="75" customHeight="1">
      <c r="A15" s="147" t="s">
        <v>5</v>
      </c>
      <c r="B15" s="147" t="s">
        <v>20</v>
      </c>
      <c r="C15" s="147" t="s">
        <v>6</v>
      </c>
      <c r="D15" s="147" t="s">
        <v>7</v>
      </c>
      <c r="E15" s="147" t="s">
        <v>21</v>
      </c>
      <c r="F15" s="147" t="s">
        <v>8</v>
      </c>
      <c r="G15" s="147" t="s">
        <v>9</v>
      </c>
      <c r="H15" s="147" t="s">
        <v>10</v>
      </c>
      <c r="I15" s="147"/>
      <c r="J15" s="147"/>
      <c r="K15" s="147"/>
      <c r="L15" s="147"/>
      <c r="M15" s="147" t="s">
        <v>11</v>
      </c>
    </row>
    <row r="16" spans="1:13" ht="26.25">
      <c r="A16" s="147"/>
      <c r="B16" s="147"/>
      <c r="C16" s="147"/>
      <c r="D16" s="147"/>
      <c r="E16" s="147"/>
      <c r="F16" s="147"/>
      <c r="G16" s="147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47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26.25">
      <c r="A18" s="151" t="s">
        <v>34</v>
      </c>
      <c r="B18" s="154" t="s">
        <v>35</v>
      </c>
      <c r="C18" s="23"/>
      <c r="D18" s="23"/>
      <c r="E18" s="23"/>
      <c r="F18" s="20"/>
      <c r="G18" s="157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v>1323.04</v>
      </c>
    </row>
    <row r="19" spans="1:14" ht="15" customHeight="1">
      <c r="A19" s="152"/>
      <c r="B19" s="155"/>
      <c r="C19" s="23"/>
      <c r="D19" s="23"/>
      <c r="E19" s="23"/>
      <c r="F19" s="23"/>
      <c r="G19" s="158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v>2230.8</v>
      </c>
      <c r="N19" s="12"/>
    </row>
    <row r="20" spans="1:14" ht="26.25">
      <c r="A20" s="152"/>
      <c r="B20" s="155"/>
      <c r="C20" s="23"/>
      <c r="D20" s="23"/>
      <c r="E20" s="23"/>
      <c r="F20" s="23"/>
      <c r="G20" s="158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v>320971.902</v>
      </c>
      <c r="N20" s="12"/>
    </row>
    <row r="21" spans="1:14" ht="26.25">
      <c r="A21" s="152"/>
      <c r="B21" s="155"/>
      <c r="C21" s="23"/>
      <c r="D21" s="23"/>
      <c r="E21" s="23"/>
      <c r="F21" s="23"/>
      <c r="G21" s="158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v>5644.48</v>
      </c>
      <c r="N21" s="12"/>
    </row>
    <row r="22" spans="1:14" ht="26.25">
      <c r="A22" s="152"/>
      <c r="B22" s="155"/>
      <c r="C22" s="23"/>
      <c r="D22" s="23"/>
      <c r="E22" s="23"/>
      <c r="F22" s="23"/>
      <c r="G22" s="158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v>656.47</v>
      </c>
      <c r="N22" s="12"/>
    </row>
    <row r="23" spans="1:14" ht="26.25">
      <c r="A23" s="153"/>
      <c r="B23" s="156"/>
      <c r="C23" s="23"/>
      <c r="D23" s="23"/>
      <c r="E23" s="23"/>
      <c r="F23" s="23"/>
      <c r="G23" s="159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v>2.6</v>
      </c>
      <c r="N23" s="12"/>
    </row>
    <row r="24" spans="1:14" ht="52.5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v>79264.3</v>
      </c>
      <c r="N24" s="12"/>
    </row>
    <row r="25" spans="1:14" ht="19.5" customHeight="1">
      <c r="A25" s="151" t="s">
        <v>42</v>
      </c>
      <c r="B25" s="160" t="s">
        <v>43</v>
      </c>
      <c r="C25" s="23"/>
      <c r="D25" s="23"/>
      <c r="E25" s="23"/>
      <c r="F25" s="23"/>
      <c r="G25" s="157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v>22757.1</v>
      </c>
      <c r="N25" s="12"/>
    </row>
    <row r="26" spans="1:14" ht="19.5" customHeight="1">
      <c r="A26" s="152"/>
      <c r="B26" s="161"/>
      <c r="C26" s="23"/>
      <c r="D26" s="23"/>
      <c r="E26" s="23"/>
      <c r="F26" s="23"/>
      <c r="G26" s="158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v>68.7</v>
      </c>
      <c r="N26" s="12"/>
    </row>
    <row r="27" spans="1:14" ht="19.5" customHeight="1">
      <c r="A27" s="152"/>
      <c r="B27" s="161"/>
      <c r="C27" s="23"/>
      <c r="D27" s="23"/>
      <c r="E27" s="23"/>
      <c r="F27" s="23"/>
      <c r="G27" s="158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v>1417185.3</v>
      </c>
      <c r="N27" s="12"/>
    </row>
    <row r="28" spans="1:14" ht="19.5" customHeight="1">
      <c r="A28" s="153"/>
      <c r="B28" s="162"/>
      <c r="C28" s="23"/>
      <c r="D28" s="23"/>
      <c r="E28" s="23"/>
      <c r="F28" s="23"/>
      <c r="G28" s="159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v>26698.2</v>
      </c>
      <c r="N28" s="12"/>
    </row>
    <row r="29" spans="1:14" ht="20.25" customHeight="1">
      <c r="A29" s="151" t="s">
        <v>44</v>
      </c>
      <c r="B29" s="160" t="s">
        <v>45</v>
      </c>
      <c r="C29" s="23"/>
      <c r="D29" s="23"/>
      <c r="E29" s="23"/>
      <c r="F29" s="23"/>
      <c r="G29" s="163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v>319556.911</v>
      </c>
      <c r="N29" s="12"/>
    </row>
    <row r="30" spans="1:14" ht="20.25" customHeight="1">
      <c r="A30" s="153"/>
      <c r="B30" s="162"/>
      <c r="C30" s="23"/>
      <c r="D30" s="23"/>
      <c r="E30" s="23"/>
      <c r="F30" s="23"/>
      <c r="G30" s="164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v>10521.136</v>
      </c>
      <c r="N30" s="12"/>
    </row>
    <row r="31" spans="1:14" ht="39.75" customHeight="1">
      <c r="A31" s="151" t="s">
        <v>48</v>
      </c>
      <c r="B31" s="160" t="s">
        <v>49</v>
      </c>
      <c r="C31" s="23"/>
      <c r="D31" s="23"/>
      <c r="E31" s="23"/>
      <c r="F31" s="23"/>
      <c r="G31" s="157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v>1401712.9</v>
      </c>
      <c r="N31" s="12"/>
    </row>
    <row r="32" spans="1:14" ht="39.75" customHeight="1">
      <c r="A32" s="153"/>
      <c r="B32" s="162"/>
      <c r="C32" s="23"/>
      <c r="D32" s="23"/>
      <c r="E32" s="23"/>
      <c r="F32" s="23"/>
      <c r="G32" s="159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v>29962.6</v>
      </c>
      <c r="N32" s="12"/>
    </row>
    <row r="33" spans="1:14" ht="39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v>271277.509</v>
      </c>
      <c r="N33" s="12"/>
    </row>
    <row r="34" spans="1:14" ht="39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v>9025.6</v>
      </c>
      <c r="N34" s="12"/>
    </row>
    <row r="35" spans="1:14" ht="26.25">
      <c r="A35" s="151" t="s">
        <v>57</v>
      </c>
      <c r="B35" s="160" t="s">
        <v>58</v>
      </c>
      <c r="C35" s="23"/>
      <c r="D35" s="23"/>
      <c r="E35" s="23"/>
      <c r="F35" s="23"/>
      <c r="G35" s="163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v>3018</v>
      </c>
      <c r="N35" s="12"/>
    </row>
    <row r="36" spans="1:14" ht="26.25">
      <c r="A36" s="152"/>
      <c r="B36" s="161"/>
      <c r="C36" s="23"/>
      <c r="D36" s="23"/>
      <c r="E36" s="23"/>
      <c r="F36" s="23"/>
      <c r="G36" s="165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v>61154.100000000006</v>
      </c>
      <c r="N36" s="12"/>
    </row>
    <row r="37" spans="1:14" ht="26.25">
      <c r="A37" s="153"/>
      <c r="B37" s="162"/>
      <c r="C37" s="23"/>
      <c r="D37" s="23"/>
      <c r="E37" s="23"/>
      <c r="F37" s="23"/>
      <c r="G37" s="164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v>1400.5</v>
      </c>
      <c r="N37" s="12"/>
    </row>
    <row r="38" spans="1:14" ht="45" customHeight="1">
      <c r="A38" s="151" t="s">
        <v>61</v>
      </c>
      <c r="B38" s="160" t="s">
        <v>62</v>
      </c>
      <c r="C38" s="23"/>
      <c r="D38" s="23"/>
      <c r="E38" s="23"/>
      <c r="F38" s="23"/>
      <c r="G38" s="157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v>110952.5</v>
      </c>
      <c r="N38" s="12"/>
    </row>
    <row r="39" spans="1:14" ht="45" customHeight="1">
      <c r="A39" s="153"/>
      <c r="B39" s="162"/>
      <c r="C39" s="23"/>
      <c r="D39" s="23"/>
      <c r="E39" s="23"/>
      <c r="F39" s="23"/>
      <c r="G39" s="159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v>2009.5</v>
      </c>
      <c r="N39" s="12"/>
    </row>
    <row r="40" spans="1:14" ht="26.25" customHeight="1">
      <c r="A40" s="151" t="s">
        <v>63</v>
      </c>
      <c r="B40" s="160" t="s">
        <v>64</v>
      </c>
      <c r="C40" s="23"/>
      <c r="D40" s="23"/>
      <c r="E40" s="23"/>
      <c r="F40" s="23"/>
      <c r="G40" s="157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v>4635.23</v>
      </c>
      <c r="N40" s="12"/>
    </row>
    <row r="41" spans="1:14" ht="26.25" customHeight="1">
      <c r="A41" s="153"/>
      <c r="B41" s="162"/>
      <c r="C41" s="23"/>
      <c r="D41" s="23"/>
      <c r="E41" s="23"/>
      <c r="F41" s="23"/>
      <c r="G41" s="159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v>110.67</v>
      </c>
      <c r="N41" s="12"/>
    </row>
    <row r="42" spans="1:14" ht="45" customHeight="1">
      <c r="A42" s="151" t="s">
        <v>65</v>
      </c>
      <c r="B42" s="160" t="s">
        <v>66</v>
      </c>
      <c r="C42" s="23"/>
      <c r="D42" s="23"/>
      <c r="E42" s="23"/>
      <c r="F42" s="23"/>
      <c r="G42" s="157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53"/>
      <c r="B43" s="162"/>
      <c r="C43" s="23"/>
      <c r="D43" s="23"/>
      <c r="E43" s="23"/>
      <c r="F43" s="23"/>
      <c r="G43" s="159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8.7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92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6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v>116752.107</v>
      </c>
      <c r="N46" s="12"/>
    </row>
    <row r="47" spans="1:14" ht="24" customHeight="1">
      <c r="A47" s="151" t="s">
        <v>77</v>
      </c>
      <c r="B47" s="160" t="s">
        <v>78</v>
      </c>
      <c r="C47" s="23"/>
      <c r="D47" s="23"/>
      <c r="E47" s="23"/>
      <c r="F47" s="23"/>
      <c r="G47" s="157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v>5443.1</v>
      </c>
      <c r="N47" s="12"/>
    </row>
    <row r="48" spans="1:14" ht="24" customHeight="1">
      <c r="A48" s="152"/>
      <c r="B48" s="161"/>
      <c r="C48" s="23"/>
      <c r="D48" s="23"/>
      <c r="E48" s="23"/>
      <c r="F48" s="23"/>
      <c r="G48" s="158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v>278.9</v>
      </c>
      <c r="N48" s="12"/>
    </row>
    <row r="49" spans="1:14" ht="24" customHeight="1">
      <c r="A49" s="152"/>
      <c r="B49" s="161"/>
      <c r="C49" s="23"/>
      <c r="D49" s="23"/>
      <c r="E49" s="23"/>
      <c r="F49" s="23"/>
      <c r="G49" s="158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v>13.515</v>
      </c>
      <c r="N49" s="12"/>
    </row>
    <row r="50" spans="1:14" ht="24" customHeight="1">
      <c r="A50" s="153"/>
      <c r="B50" s="162"/>
      <c r="C50" s="23"/>
      <c r="D50" s="23"/>
      <c r="E50" s="23"/>
      <c r="F50" s="23"/>
      <c r="G50" s="159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v>3.985</v>
      </c>
      <c r="N50" s="12"/>
    </row>
    <row r="51" spans="1:13" ht="39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26.25">
      <c r="A52" s="166" t="s">
        <v>81</v>
      </c>
      <c r="B52" s="160" t="s">
        <v>82</v>
      </c>
      <c r="C52" s="23"/>
      <c r="D52" s="23"/>
      <c r="E52" s="23"/>
      <c r="F52" s="20"/>
      <c r="G52" s="157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v>28669.6</v>
      </c>
    </row>
    <row r="53" spans="1:13" ht="26.25">
      <c r="A53" s="167"/>
      <c r="B53" s="161"/>
      <c r="C53" s="23"/>
      <c r="D53" s="23"/>
      <c r="E53" s="23"/>
      <c r="F53" s="20"/>
      <c r="G53" s="158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v>4699.4</v>
      </c>
    </row>
    <row r="54" spans="1:13" ht="26.25">
      <c r="A54" s="167"/>
      <c r="B54" s="161"/>
      <c r="C54" s="23"/>
      <c r="D54" s="23"/>
      <c r="E54" s="23"/>
      <c r="F54" s="20"/>
      <c r="G54" s="158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v>80.5</v>
      </c>
    </row>
    <row r="55" spans="1:13" ht="26.25">
      <c r="A55" s="167"/>
      <c r="B55" s="161"/>
      <c r="C55" s="23"/>
      <c r="D55" s="23"/>
      <c r="E55" s="23"/>
      <c r="F55" s="20"/>
      <c r="G55" s="158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v>3274.6</v>
      </c>
    </row>
    <row r="56" spans="1:13" ht="26.25">
      <c r="A56" s="167"/>
      <c r="B56" s="161"/>
      <c r="C56" s="23"/>
      <c r="D56" s="23"/>
      <c r="E56" s="23"/>
      <c r="F56" s="20"/>
      <c r="G56" s="158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v>128.4</v>
      </c>
    </row>
    <row r="57" spans="1:13" ht="26.25">
      <c r="A57" s="167"/>
      <c r="B57" s="161"/>
      <c r="C57" s="23"/>
      <c r="D57" s="23"/>
      <c r="E57" s="23"/>
      <c r="F57" s="20"/>
      <c r="G57" s="158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v>4.4</v>
      </c>
    </row>
    <row r="58" spans="1:13" ht="26.25">
      <c r="A58" s="168"/>
      <c r="B58" s="162"/>
      <c r="C58" s="23"/>
      <c r="D58" s="23"/>
      <c r="E58" s="23"/>
      <c r="F58" s="20"/>
      <c r="G58" s="159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v>1822.6</v>
      </c>
    </row>
    <row r="59" spans="1:13" ht="26.25">
      <c r="A59" s="166" t="s">
        <v>83</v>
      </c>
      <c r="B59" s="160" t="s">
        <v>84</v>
      </c>
      <c r="C59" s="23"/>
      <c r="D59" s="23"/>
      <c r="E59" s="23"/>
      <c r="F59" s="20"/>
      <c r="G59" s="157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v>1878.7</v>
      </c>
    </row>
    <row r="60" spans="1:13" ht="26.25">
      <c r="A60" s="167"/>
      <c r="B60" s="161"/>
      <c r="C60" s="23"/>
      <c r="D60" s="23"/>
      <c r="E60" s="23"/>
      <c r="F60" s="20"/>
      <c r="G60" s="158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v>340.5</v>
      </c>
    </row>
    <row r="61" spans="1:13" ht="26.25">
      <c r="A61" s="167"/>
      <c r="B61" s="161"/>
      <c r="C61" s="23"/>
      <c r="D61" s="23"/>
      <c r="E61" s="23"/>
      <c r="F61" s="20"/>
      <c r="G61" s="158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v>253.6</v>
      </c>
    </row>
    <row r="62" spans="1:13" ht="26.25">
      <c r="A62" s="167"/>
      <c r="B62" s="161"/>
      <c r="C62" s="23"/>
      <c r="D62" s="23"/>
      <c r="E62" s="23"/>
      <c r="F62" s="20"/>
      <c r="G62" s="158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v>2114.7</v>
      </c>
    </row>
    <row r="63" spans="1:13" ht="26.25">
      <c r="A63" s="167"/>
      <c r="B63" s="161"/>
      <c r="C63" s="23"/>
      <c r="D63" s="23"/>
      <c r="E63" s="23"/>
      <c r="F63" s="20"/>
      <c r="G63" s="158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v>383.2</v>
      </c>
    </row>
    <row r="64" spans="1:13" ht="26.25">
      <c r="A64" s="167"/>
      <c r="B64" s="161"/>
      <c r="C64" s="23"/>
      <c r="D64" s="23"/>
      <c r="E64" s="23"/>
      <c r="F64" s="20"/>
      <c r="G64" s="158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v>337.8</v>
      </c>
    </row>
    <row r="65" spans="1:13" ht="26.25">
      <c r="A65" s="167"/>
      <c r="B65" s="161"/>
      <c r="C65" s="23"/>
      <c r="D65" s="23"/>
      <c r="E65" s="23"/>
      <c r="F65" s="20"/>
      <c r="G65" s="158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v>234.7</v>
      </c>
    </row>
    <row r="66" spans="1:13" ht="26.25">
      <c r="A66" s="168"/>
      <c r="B66" s="162"/>
      <c r="C66" s="23"/>
      <c r="D66" s="23"/>
      <c r="E66" s="23"/>
      <c r="F66" s="20"/>
      <c r="G66" s="159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v>229.1</v>
      </c>
    </row>
    <row r="67" spans="1:13" ht="49.5" customHeight="1">
      <c r="A67" s="166" t="s">
        <v>91</v>
      </c>
      <c r="B67" s="160" t="s">
        <v>122</v>
      </c>
      <c r="C67" s="23"/>
      <c r="D67" s="23"/>
      <c r="E67" s="23"/>
      <c r="F67" s="20"/>
      <c r="G67" s="163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v>202.3</v>
      </c>
    </row>
    <row r="68" spans="1:13" ht="49.5" customHeight="1">
      <c r="A68" s="168"/>
      <c r="B68" s="162"/>
      <c r="C68" s="23"/>
      <c r="D68" s="23"/>
      <c r="E68" s="23"/>
      <c r="F68" s="20"/>
      <c r="G68" s="164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v>63222</v>
      </c>
    </row>
    <row r="69" spans="1:13" ht="15" customHeight="1">
      <c r="A69" s="169" t="s">
        <v>99</v>
      </c>
      <c r="B69" s="160" t="s">
        <v>123</v>
      </c>
      <c r="C69" s="23"/>
      <c r="D69" s="23"/>
      <c r="E69" s="23"/>
      <c r="F69" s="20"/>
      <c r="G69" s="163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v>41</v>
      </c>
    </row>
    <row r="70" spans="1:13" ht="26.25">
      <c r="A70" s="170"/>
      <c r="B70" s="161"/>
      <c r="C70" s="23"/>
      <c r="D70" s="23"/>
      <c r="E70" s="23"/>
      <c r="F70" s="20"/>
      <c r="G70" s="165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v>13702.8</v>
      </c>
    </row>
    <row r="71" spans="1:13" ht="15" customHeight="1">
      <c r="A71" s="170"/>
      <c r="B71" s="161"/>
      <c r="C71" s="23"/>
      <c r="D71" s="23"/>
      <c r="E71" s="23"/>
      <c r="F71" s="20"/>
      <c r="G71" s="165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v>16.9</v>
      </c>
    </row>
    <row r="72" spans="1:13" ht="26.25">
      <c r="A72" s="170"/>
      <c r="B72" s="161"/>
      <c r="C72" s="23"/>
      <c r="D72" s="23"/>
      <c r="E72" s="23"/>
      <c r="F72" s="20"/>
      <c r="G72" s="165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v>8252.4</v>
      </c>
    </row>
    <row r="73" spans="1:13" ht="15" customHeight="1">
      <c r="A73" s="170"/>
      <c r="B73" s="161"/>
      <c r="C73" s="23"/>
      <c r="D73" s="23"/>
      <c r="E73" s="23"/>
      <c r="F73" s="20"/>
      <c r="G73" s="165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v>220.2</v>
      </c>
    </row>
    <row r="74" spans="1:13" ht="26.25">
      <c r="A74" s="171"/>
      <c r="B74" s="162"/>
      <c r="C74" s="23"/>
      <c r="D74" s="23"/>
      <c r="E74" s="23"/>
      <c r="F74" s="20"/>
      <c r="G74" s="164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v>73398.1</v>
      </c>
    </row>
    <row r="75" spans="1:13" ht="171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v>3578.4</v>
      </c>
    </row>
    <row r="76" spans="1:13" ht="13.5">
      <c r="A76" s="149" t="s">
        <v>19</v>
      </c>
      <c r="B76" s="149"/>
      <c r="C76" s="149"/>
      <c r="D76" s="149"/>
      <c r="E76" s="149"/>
      <c r="F76" s="149"/>
      <c r="G76" s="149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3.5">
      <c r="A79" s="172" t="s">
        <v>1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</row>
    <row r="80" spans="1:13" ht="13.5">
      <c r="A80" s="172" t="s">
        <v>2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</row>
    <row r="81" spans="1:13" ht="13.5">
      <c r="A81" s="172" t="s">
        <v>113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2" spans="1:13" ht="13.5">
      <c r="A82" s="172" t="s">
        <v>22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</row>
    <row r="83" spans="1:13" ht="13.5">
      <c r="A83" s="172" t="s">
        <v>3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</row>
    <row r="84" ht="13.5">
      <c r="A84" s="2"/>
    </row>
    <row r="85" spans="1:13" ht="13.5">
      <c r="A85" s="173"/>
      <c r="B85" s="173"/>
      <c r="C85" s="174" t="s">
        <v>23</v>
      </c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1:13" ht="13.5">
      <c r="A86" s="173"/>
      <c r="B86" s="173"/>
      <c r="C86" s="174" t="s">
        <v>4</v>
      </c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3" ht="13.5">
      <c r="A87" s="174" t="s">
        <v>5</v>
      </c>
      <c r="B87" s="174" t="s">
        <v>20</v>
      </c>
      <c r="C87" s="174" t="s">
        <v>6</v>
      </c>
      <c r="D87" s="174" t="s">
        <v>7</v>
      </c>
      <c r="E87" s="174" t="s">
        <v>21</v>
      </c>
      <c r="F87" s="174" t="s">
        <v>8</v>
      </c>
      <c r="G87" s="174" t="s">
        <v>9</v>
      </c>
      <c r="H87" s="174" t="s">
        <v>10</v>
      </c>
      <c r="I87" s="174"/>
      <c r="J87" s="174"/>
      <c r="K87" s="174"/>
      <c r="L87" s="174"/>
      <c r="M87" s="174" t="s">
        <v>11</v>
      </c>
    </row>
    <row r="88" spans="1:13" ht="26.25">
      <c r="A88" s="174"/>
      <c r="B88" s="174"/>
      <c r="C88" s="174"/>
      <c r="D88" s="174"/>
      <c r="E88" s="174"/>
      <c r="F88" s="174"/>
      <c r="G88" s="174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74"/>
    </row>
    <row r="89" spans="1:13" ht="39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26.25">
      <c r="A90" s="175" t="s">
        <v>34</v>
      </c>
      <c r="B90" s="126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v>1323.04</v>
      </c>
    </row>
    <row r="91" spans="1:13" ht="15" customHeight="1">
      <c r="A91" s="176"/>
      <c r="B91" s="127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v>2197.4</v>
      </c>
    </row>
    <row r="92" spans="1:13" ht="26.25">
      <c r="A92" s="176"/>
      <c r="B92" s="127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v>333980.344</v>
      </c>
    </row>
    <row r="93" spans="1:13" ht="26.25">
      <c r="A93" s="176"/>
      <c r="B93" s="127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v>5641.88</v>
      </c>
    </row>
    <row r="94" spans="1:13" ht="26.25">
      <c r="A94" s="176"/>
      <c r="B94" s="127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v>656.47</v>
      </c>
    </row>
    <row r="95" spans="1:13" ht="26.25">
      <c r="A95" s="177"/>
      <c r="B95" s="128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v>0</v>
      </c>
    </row>
    <row r="96" spans="1:13" ht="52.5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v>15153.4</v>
      </c>
    </row>
    <row r="97" spans="1:13" ht="20.25" customHeight="1">
      <c r="A97" s="175" t="s">
        <v>42</v>
      </c>
      <c r="B97" s="178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v>23092.8</v>
      </c>
    </row>
    <row r="98" spans="1:13" ht="20.25" customHeight="1">
      <c r="A98" s="176"/>
      <c r="B98" s="179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v>68.7</v>
      </c>
    </row>
    <row r="99" spans="1:13" ht="20.25" customHeight="1">
      <c r="A99" s="176"/>
      <c r="B99" s="179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v>1438397.1</v>
      </c>
    </row>
    <row r="100" spans="1:13" ht="20.25" customHeight="1">
      <c r="A100" s="177"/>
      <c r="B100" s="180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v>26975.6</v>
      </c>
    </row>
    <row r="101" spans="1:13" ht="22.5" customHeight="1">
      <c r="A101" s="175" t="s">
        <v>44</v>
      </c>
      <c r="B101" s="178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v>319556.911</v>
      </c>
    </row>
    <row r="102" spans="1:13" ht="22.5" customHeight="1">
      <c r="A102" s="177"/>
      <c r="B102" s="180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v>10521.136</v>
      </c>
    </row>
    <row r="103" spans="1:13" ht="40.5" customHeight="1">
      <c r="A103" s="175" t="s">
        <v>48</v>
      </c>
      <c r="B103" s="178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v>1421956.9</v>
      </c>
    </row>
    <row r="104" spans="1:13" ht="40.5" customHeight="1">
      <c r="A104" s="177"/>
      <c r="B104" s="180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v>30395.6</v>
      </c>
    </row>
    <row r="105" spans="1:13" ht="39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v>308304.509</v>
      </c>
    </row>
    <row r="106" spans="1:13" ht="26.2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v>8690</v>
      </c>
    </row>
    <row r="107" spans="1:13" ht="26.25">
      <c r="A107" s="175" t="s">
        <v>57</v>
      </c>
      <c r="B107" s="178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v>3018</v>
      </c>
    </row>
    <row r="108" spans="1:13" ht="26.25">
      <c r="A108" s="176"/>
      <c r="B108" s="179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v>61154.100000000006</v>
      </c>
    </row>
    <row r="109" spans="1:13" ht="26.25">
      <c r="A109" s="177"/>
      <c r="B109" s="180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v>1400.5</v>
      </c>
    </row>
    <row r="110" spans="1:13" ht="26.25">
      <c r="A110" s="175" t="s">
        <v>61</v>
      </c>
      <c r="B110" s="178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v>110952.5</v>
      </c>
    </row>
    <row r="111" spans="1:13" ht="26.25">
      <c r="A111" s="177"/>
      <c r="B111" s="180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v>2009.5</v>
      </c>
    </row>
    <row r="112" spans="1:13" ht="27.75" customHeight="1">
      <c r="A112" s="175" t="s">
        <v>63</v>
      </c>
      <c r="B112" s="178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v>4635.23</v>
      </c>
    </row>
    <row r="113" spans="1:13" ht="27.75" customHeight="1">
      <c r="A113" s="177"/>
      <c r="B113" s="180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v>110.67</v>
      </c>
    </row>
    <row r="114" spans="1:13" ht="45.75" customHeight="1">
      <c r="A114" s="175" t="s">
        <v>65</v>
      </c>
      <c r="B114" s="178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77"/>
      <c r="B115" s="180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8.7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92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6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v>116678.2</v>
      </c>
    </row>
    <row r="119" spans="1:13" ht="25.5" customHeight="1">
      <c r="A119" s="175" t="s">
        <v>77</v>
      </c>
      <c r="B119" s="178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v>5443.1</v>
      </c>
    </row>
    <row r="120" spans="1:13" ht="25.5" customHeight="1">
      <c r="A120" s="176"/>
      <c r="B120" s="179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v>265</v>
      </c>
    </row>
    <row r="121" spans="1:13" ht="25.5" customHeight="1">
      <c r="A121" s="176"/>
      <c r="B121" s="179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v>13.515</v>
      </c>
    </row>
    <row r="122" spans="1:13" ht="25.5" customHeight="1">
      <c r="A122" s="177"/>
      <c r="B122" s="180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v>3.985</v>
      </c>
    </row>
    <row r="123" spans="1:13" ht="39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26.25">
      <c r="A124" s="181" t="s">
        <v>81</v>
      </c>
      <c r="B124" s="178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v>28285</v>
      </c>
    </row>
    <row r="125" spans="1:13" ht="26.25">
      <c r="A125" s="183"/>
      <c r="B125" s="179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v>4699.4</v>
      </c>
    </row>
    <row r="126" spans="1:13" ht="26.25">
      <c r="A126" s="183"/>
      <c r="B126" s="179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v>80.5</v>
      </c>
    </row>
    <row r="127" spans="1:13" ht="26.25">
      <c r="A127" s="183"/>
      <c r="B127" s="179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v>3449.3</v>
      </c>
    </row>
    <row r="128" spans="1:13" ht="26.25">
      <c r="A128" s="183"/>
      <c r="B128" s="179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v>128.4</v>
      </c>
    </row>
    <row r="129" spans="1:13" ht="26.25">
      <c r="A129" s="183"/>
      <c r="B129" s="179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v>4.4</v>
      </c>
    </row>
    <row r="130" spans="1:13" ht="26.25">
      <c r="A130" s="182"/>
      <c r="B130" s="180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v>1707.4</v>
      </c>
    </row>
    <row r="131" spans="1:13" ht="26.25">
      <c r="A131" s="181" t="s">
        <v>83</v>
      </c>
      <c r="B131" s="178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v>1878.7</v>
      </c>
    </row>
    <row r="132" spans="1:13" ht="26.25">
      <c r="A132" s="183"/>
      <c r="B132" s="179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v>340.5</v>
      </c>
    </row>
    <row r="133" spans="1:13" ht="26.25">
      <c r="A133" s="183"/>
      <c r="B133" s="179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v>253.6</v>
      </c>
    </row>
    <row r="134" spans="1:13" ht="26.25">
      <c r="A134" s="183"/>
      <c r="B134" s="179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v>2114.7</v>
      </c>
    </row>
    <row r="135" spans="1:13" ht="26.25">
      <c r="A135" s="183"/>
      <c r="B135" s="179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v>383.2</v>
      </c>
    </row>
    <row r="136" spans="1:13" ht="26.25">
      <c r="A136" s="183"/>
      <c r="B136" s="179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v>337.8</v>
      </c>
    </row>
    <row r="137" spans="1:13" ht="26.25">
      <c r="A137" s="183"/>
      <c r="B137" s="179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v>238.2</v>
      </c>
    </row>
    <row r="138" spans="1:13" ht="26.25">
      <c r="A138" s="182"/>
      <c r="B138" s="180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v>232.4</v>
      </c>
    </row>
    <row r="139" spans="1:13" ht="50.25" customHeight="1">
      <c r="A139" s="181" t="s">
        <v>91</v>
      </c>
      <c r="B139" s="178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v>202.3</v>
      </c>
    </row>
    <row r="140" spans="1:13" ht="50.25" customHeight="1">
      <c r="A140" s="182"/>
      <c r="B140" s="180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v>63222</v>
      </c>
    </row>
    <row r="141" spans="1:13" ht="26.25">
      <c r="A141" s="184" t="s">
        <v>99</v>
      </c>
      <c r="B141" s="178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v>41</v>
      </c>
    </row>
    <row r="142" spans="1:13" ht="26.25">
      <c r="A142" s="185"/>
      <c r="B142" s="179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v>13702.8</v>
      </c>
    </row>
    <row r="143" spans="1:13" ht="26.25">
      <c r="A143" s="185"/>
      <c r="B143" s="179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v>16.9</v>
      </c>
    </row>
    <row r="144" spans="1:13" ht="26.25">
      <c r="A144" s="185"/>
      <c r="B144" s="179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v>8252.4</v>
      </c>
    </row>
    <row r="145" spans="1:13" ht="26.25">
      <c r="A145" s="185"/>
      <c r="B145" s="179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v>220.2</v>
      </c>
    </row>
    <row r="146" spans="1:13" ht="26.25">
      <c r="A146" s="186"/>
      <c r="B146" s="180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v>73398.1</v>
      </c>
    </row>
    <row r="147" spans="1:13" ht="171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v>3578.4</v>
      </c>
    </row>
    <row r="148" spans="1:13" ht="13.5">
      <c r="A148" s="173" t="s">
        <v>19</v>
      </c>
      <c r="B148" s="173"/>
      <c r="C148" s="173"/>
      <c r="D148" s="173"/>
      <c r="E148" s="173"/>
      <c r="F148" s="173"/>
      <c r="G148" s="173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3.5">
      <c r="A151" s="172" t="s">
        <v>1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</row>
    <row r="152" spans="1:13" ht="13.5">
      <c r="A152" s="172" t="s">
        <v>2</v>
      </c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</row>
    <row r="153" spans="1:13" ht="13.5">
      <c r="A153" s="172" t="s">
        <v>114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</row>
    <row r="154" spans="1:13" ht="13.5">
      <c r="A154" s="172" t="s">
        <v>22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</row>
    <row r="155" spans="1:13" ht="13.5">
      <c r="A155" s="172" t="s">
        <v>3</v>
      </c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</row>
    <row r="156" ht="13.5">
      <c r="A156" s="2"/>
    </row>
    <row r="157" spans="1:13" ht="13.5">
      <c r="A157" s="173"/>
      <c r="B157" s="173"/>
      <c r="C157" s="174" t="s">
        <v>23</v>
      </c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</row>
    <row r="158" spans="1:13" ht="13.5">
      <c r="A158" s="173"/>
      <c r="B158" s="173"/>
      <c r="C158" s="174" t="s">
        <v>4</v>
      </c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</row>
    <row r="159" spans="1:13" ht="13.5">
      <c r="A159" s="174" t="s">
        <v>5</v>
      </c>
      <c r="B159" s="174" t="s">
        <v>20</v>
      </c>
      <c r="C159" s="174" t="s">
        <v>6</v>
      </c>
      <c r="D159" s="174" t="s">
        <v>7</v>
      </c>
      <c r="E159" s="174" t="s">
        <v>21</v>
      </c>
      <c r="F159" s="174" t="s">
        <v>8</v>
      </c>
      <c r="G159" s="174" t="s">
        <v>9</v>
      </c>
      <c r="H159" s="174" t="s">
        <v>10</v>
      </c>
      <c r="I159" s="174"/>
      <c r="J159" s="174"/>
      <c r="K159" s="174"/>
      <c r="L159" s="174"/>
      <c r="M159" s="174" t="s">
        <v>11</v>
      </c>
    </row>
    <row r="160" spans="1:13" ht="26.25">
      <c r="A160" s="174"/>
      <c r="B160" s="174"/>
      <c r="C160" s="174"/>
      <c r="D160" s="174"/>
      <c r="E160" s="174"/>
      <c r="F160" s="174"/>
      <c r="G160" s="174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74"/>
    </row>
    <row r="161" spans="1:13" ht="39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26.25">
      <c r="A162" s="175" t="s">
        <v>34</v>
      </c>
      <c r="B162" s="126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v>1323.04</v>
      </c>
    </row>
    <row r="163" spans="1:13" ht="26.25">
      <c r="A163" s="176"/>
      <c r="B163" s="127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v>2197.4</v>
      </c>
    </row>
    <row r="164" spans="1:13" ht="26.25">
      <c r="A164" s="176"/>
      <c r="B164" s="127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v>333980.344</v>
      </c>
    </row>
    <row r="165" spans="1:13" ht="26.25">
      <c r="A165" s="176"/>
      <c r="B165" s="127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v>5641.88</v>
      </c>
    </row>
    <row r="166" spans="1:13" ht="26.25">
      <c r="A166" s="176"/>
      <c r="B166" s="127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v>656.47</v>
      </c>
    </row>
    <row r="167" spans="1:13" ht="26.25">
      <c r="A167" s="177"/>
      <c r="B167" s="128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v>0</v>
      </c>
    </row>
    <row r="168" spans="1:13" ht="52.5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v>15153.4</v>
      </c>
    </row>
    <row r="169" spans="1:13" ht="20.25" customHeight="1">
      <c r="A169" s="175" t="s">
        <v>42</v>
      </c>
      <c r="B169" s="178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v>23092.8</v>
      </c>
    </row>
    <row r="170" spans="1:13" ht="20.25" customHeight="1">
      <c r="A170" s="176"/>
      <c r="B170" s="179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v>68.7</v>
      </c>
    </row>
    <row r="171" spans="1:13" ht="20.25" customHeight="1">
      <c r="A171" s="176"/>
      <c r="B171" s="179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v>1438397.1</v>
      </c>
    </row>
    <row r="172" spans="1:13" ht="20.25" customHeight="1">
      <c r="A172" s="177"/>
      <c r="B172" s="180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v>26975.6</v>
      </c>
    </row>
    <row r="173" spans="1:13" ht="21" customHeight="1">
      <c r="A173" s="175" t="s">
        <v>44</v>
      </c>
      <c r="B173" s="178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v>319556.911</v>
      </c>
    </row>
    <row r="174" spans="1:13" ht="21" customHeight="1">
      <c r="A174" s="177"/>
      <c r="B174" s="180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v>10521.136</v>
      </c>
    </row>
    <row r="175" spans="1:13" ht="26.25">
      <c r="A175" s="175" t="s">
        <v>48</v>
      </c>
      <c r="B175" s="178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v>1421956.9</v>
      </c>
    </row>
    <row r="176" spans="1:13" ht="26.25">
      <c r="A176" s="177"/>
      <c r="B176" s="180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v>30395.6</v>
      </c>
    </row>
    <row r="177" spans="1:13" ht="39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v>308304.509</v>
      </c>
    </row>
    <row r="178" spans="1:13" ht="26.2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v>8690</v>
      </c>
    </row>
    <row r="179" spans="1:13" ht="26.25">
      <c r="A179" s="175" t="s">
        <v>57</v>
      </c>
      <c r="B179" s="178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v>3018</v>
      </c>
    </row>
    <row r="180" spans="1:13" ht="26.25">
      <c r="A180" s="176"/>
      <c r="B180" s="179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v>61154.100000000006</v>
      </c>
    </row>
    <row r="181" spans="1:13" ht="26.25">
      <c r="A181" s="177"/>
      <c r="B181" s="180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v>1400.5</v>
      </c>
    </row>
    <row r="182" spans="1:13" ht="47.25" customHeight="1">
      <c r="A182" s="175" t="s">
        <v>61</v>
      </c>
      <c r="B182" s="178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v>110952.5</v>
      </c>
    </row>
    <row r="183" spans="1:13" ht="47.25" customHeight="1">
      <c r="A183" s="177"/>
      <c r="B183" s="180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v>2009.5</v>
      </c>
    </row>
    <row r="184" spans="1:13" ht="27" customHeight="1">
      <c r="A184" s="175" t="s">
        <v>63</v>
      </c>
      <c r="B184" s="178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v>4635.23</v>
      </c>
    </row>
    <row r="185" spans="1:13" ht="27" customHeight="1">
      <c r="A185" s="177"/>
      <c r="B185" s="180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v>110.67</v>
      </c>
    </row>
    <row r="186" spans="1:13" ht="45.75" customHeight="1">
      <c r="A186" s="175" t="s">
        <v>65</v>
      </c>
      <c r="B186" s="178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77"/>
      <c r="B187" s="180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8.7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92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6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v>116678.2</v>
      </c>
    </row>
    <row r="191" spans="1:13" ht="24" customHeight="1">
      <c r="A191" s="175" t="s">
        <v>77</v>
      </c>
      <c r="B191" s="178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v>5443.1</v>
      </c>
    </row>
    <row r="192" spans="1:13" ht="24" customHeight="1">
      <c r="A192" s="176"/>
      <c r="B192" s="179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v>265</v>
      </c>
    </row>
    <row r="193" spans="1:13" ht="24" customHeight="1">
      <c r="A193" s="176"/>
      <c r="B193" s="179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v>13.515</v>
      </c>
    </row>
    <row r="194" spans="1:13" ht="24" customHeight="1">
      <c r="A194" s="177"/>
      <c r="B194" s="180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v>3.985</v>
      </c>
    </row>
    <row r="195" spans="1:13" ht="39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26.25">
      <c r="A196" s="181" t="s">
        <v>81</v>
      </c>
      <c r="B196" s="178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v>28285</v>
      </c>
    </row>
    <row r="197" spans="1:13" ht="26.25">
      <c r="A197" s="183"/>
      <c r="B197" s="179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v>4699.4</v>
      </c>
    </row>
    <row r="198" spans="1:13" ht="26.25">
      <c r="A198" s="183"/>
      <c r="B198" s="179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v>80.5</v>
      </c>
    </row>
    <row r="199" spans="1:13" ht="26.25">
      <c r="A199" s="183"/>
      <c r="B199" s="179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v>3449.3</v>
      </c>
    </row>
    <row r="200" spans="1:13" ht="26.25">
      <c r="A200" s="183"/>
      <c r="B200" s="179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v>128.4</v>
      </c>
    </row>
    <row r="201" spans="1:13" ht="26.25">
      <c r="A201" s="183"/>
      <c r="B201" s="179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v>4.4</v>
      </c>
    </row>
    <row r="202" spans="1:13" ht="26.25">
      <c r="A202" s="182"/>
      <c r="B202" s="180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v>1707.4</v>
      </c>
    </row>
    <row r="203" spans="1:13" ht="26.25">
      <c r="A203" s="181" t="s">
        <v>83</v>
      </c>
      <c r="B203" s="178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v>1878.7</v>
      </c>
    </row>
    <row r="204" spans="1:13" ht="26.25">
      <c r="A204" s="183"/>
      <c r="B204" s="179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v>340.5</v>
      </c>
    </row>
    <row r="205" spans="1:13" ht="26.25">
      <c r="A205" s="183"/>
      <c r="B205" s="179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v>253.6</v>
      </c>
    </row>
    <row r="206" spans="1:13" ht="26.25">
      <c r="A206" s="183"/>
      <c r="B206" s="179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v>2114.7</v>
      </c>
    </row>
    <row r="207" spans="1:13" ht="26.25">
      <c r="A207" s="183"/>
      <c r="B207" s="179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v>383.2</v>
      </c>
    </row>
    <row r="208" spans="1:13" ht="26.25">
      <c r="A208" s="183"/>
      <c r="B208" s="179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v>337.8</v>
      </c>
    </row>
    <row r="209" spans="1:13" ht="26.25">
      <c r="A209" s="183"/>
      <c r="B209" s="179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v>238.2</v>
      </c>
    </row>
    <row r="210" spans="1:13" ht="26.25">
      <c r="A210" s="182"/>
      <c r="B210" s="180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v>232.4</v>
      </c>
    </row>
    <row r="211" spans="1:13" ht="50.25" customHeight="1">
      <c r="A211" s="181" t="s">
        <v>91</v>
      </c>
      <c r="B211" s="178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v>202.3</v>
      </c>
    </row>
    <row r="212" spans="1:13" ht="50.25" customHeight="1">
      <c r="A212" s="182"/>
      <c r="B212" s="180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v>63222</v>
      </c>
    </row>
    <row r="213" spans="1:13" ht="26.25">
      <c r="A213" s="184" t="s">
        <v>99</v>
      </c>
      <c r="B213" s="178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v>41</v>
      </c>
    </row>
    <row r="214" spans="1:13" ht="26.25">
      <c r="A214" s="185"/>
      <c r="B214" s="179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v>13702.8</v>
      </c>
    </row>
    <row r="215" spans="1:13" ht="26.25">
      <c r="A215" s="185"/>
      <c r="B215" s="179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v>16.9</v>
      </c>
    </row>
    <row r="216" spans="1:13" ht="26.25">
      <c r="A216" s="185"/>
      <c r="B216" s="179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v>8252.4</v>
      </c>
    </row>
    <row r="217" spans="1:13" ht="26.25">
      <c r="A217" s="185"/>
      <c r="B217" s="179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v>220.2</v>
      </c>
    </row>
    <row r="218" spans="1:13" ht="26.25">
      <c r="A218" s="186"/>
      <c r="B218" s="180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v>73398.1</v>
      </c>
    </row>
    <row r="219" spans="1:13" ht="171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v>3578.4</v>
      </c>
    </row>
    <row r="220" spans="1:13" ht="13.5">
      <c r="A220" s="173" t="s">
        <v>19</v>
      </c>
      <c r="B220" s="173"/>
      <c r="C220" s="173"/>
      <c r="D220" s="173"/>
      <c r="E220" s="173"/>
      <c r="F220" s="173"/>
      <c r="G220" s="173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3.5">
      <c r="A223" s="172" t="s">
        <v>1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</row>
    <row r="224" spans="1:13" ht="13.5">
      <c r="A224" s="172" t="s">
        <v>2</v>
      </c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</row>
    <row r="225" spans="1:13" ht="13.5">
      <c r="A225" s="172" t="s">
        <v>115</v>
      </c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</row>
    <row r="226" spans="1:13" ht="13.5">
      <c r="A226" s="172" t="s">
        <v>22</v>
      </c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</row>
    <row r="227" spans="1:13" ht="13.5">
      <c r="A227" s="172" t="s">
        <v>3</v>
      </c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</row>
    <row r="228" ht="13.5">
      <c r="A228" s="2"/>
    </row>
    <row r="229" spans="1:13" ht="13.5">
      <c r="A229" s="173"/>
      <c r="B229" s="173"/>
      <c r="C229" s="174" t="s">
        <v>23</v>
      </c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</row>
    <row r="230" spans="1:13" ht="13.5">
      <c r="A230" s="173"/>
      <c r="B230" s="173"/>
      <c r="C230" s="174" t="s">
        <v>4</v>
      </c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</row>
    <row r="231" spans="1:13" ht="13.5">
      <c r="A231" s="174" t="s">
        <v>5</v>
      </c>
      <c r="B231" s="174" t="s">
        <v>20</v>
      </c>
      <c r="C231" s="174" t="s">
        <v>6</v>
      </c>
      <c r="D231" s="174" t="s">
        <v>7</v>
      </c>
      <c r="E231" s="174" t="s">
        <v>21</v>
      </c>
      <c r="F231" s="174" t="s">
        <v>8</v>
      </c>
      <c r="G231" s="174" t="s">
        <v>9</v>
      </c>
      <c r="H231" s="174" t="s">
        <v>10</v>
      </c>
      <c r="I231" s="174"/>
      <c r="J231" s="174"/>
      <c r="K231" s="174"/>
      <c r="L231" s="174"/>
      <c r="M231" s="174" t="s">
        <v>11</v>
      </c>
    </row>
    <row r="232" spans="1:13" ht="26.25">
      <c r="A232" s="174"/>
      <c r="B232" s="174"/>
      <c r="C232" s="174"/>
      <c r="D232" s="174"/>
      <c r="E232" s="174"/>
      <c r="F232" s="174"/>
      <c r="G232" s="174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74"/>
    </row>
    <row r="233" spans="1:13" ht="39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26.25">
      <c r="A234" s="175" t="s">
        <v>34</v>
      </c>
      <c r="B234" s="126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v>1323.04</v>
      </c>
    </row>
    <row r="235" spans="1:13" ht="26.25">
      <c r="A235" s="176"/>
      <c r="B235" s="127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v>2197.4</v>
      </c>
    </row>
    <row r="236" spans="1:13" ht="26.25">
      <c r="A236" s="176"/>
      <c r="B236" s="127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v>333980.344</v>
      </c>
    </row>
    <row r="237" spans="1:13" ht="26.25">
      <c r="A237" s="176"/>
      <c r="B237" s="127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v>5641.88</v>
      </c>
    </row>
    <row r="238" spans="1:13" ht="26.25">
      <c r="A238" s="176"/>
      <c r="B238" s="127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v>656.47</v>
      </c>
    </row>
    <row r="239" spans="1:13" ht="26.25">
      <c r="A239" s="177"/>
      <c r="B239" s="128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v>0</v>
      </c>
    </row>
    <row r="240" spans="1:13" ht="52.5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v>15153.4</v>
      </c>
    </row>
    <row r="241" spans="1:13" ht="20.25" customHeight="1">
      <c r="A241" s="175" t="s">
        <v>42</v>
      </c>
      <c r="B241" s="178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v>23092.8</v>
      </c>
    </row>
    <row r="242" spans="1:13" ht="20.25" customHeight="1">
      <c r="A242" s="176"/>
      <c r="B242" s="179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v>68.7</v>
      </c>
    </row>
    <row r="243" spans="1:13" ht="20.25" customHeight="1">
      <c r="A243" s="176"/>
      <c r="B243" s="179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v>1438397.1</v>
      </c>
    </row>
    <row r="244" spans="1:13" ht="20.25" customHeight="1">
      <c r="A244" s="177"/>
      <c r="B244" s="180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v>26975.6</v>
      </c>
    </row>
    <row r="245" spans="1:13" ht="20.25" customHeight="1">
      <c r="A245" s="175" t="s">
        <v>44</v>
      </c>
      <c r="B245" s="178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v>319556.911</v>
      </c>
    </row>
    <row r="246" spans="1:13" ht="20.25" customHeight="1">
      <c r="A246" s="177"/>
      <c r="B246" s="180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v>10521.136</v>
      </c>
    </row>
    <row r="247" spans="1:13" ht="39.75" customHeight="1">
      <c r="A247" s="175" t="s">
        <v>48</v>
      </c>
      <c r="B247" s="178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v>1421956.9</v>
      </c>
    </row>
    <row r="248" spans="1:13" ht="39.75" customHeight="1">
      <c r="A248" s="177"/>
      <c r="B248" s="180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v>308304.509</v>
      </c>
    </row>
    <row r="250" spans="1:13" ht="26.2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v>8690</v>
      </c>
    </row>
    <row r="251" spans="1:13" ht="26.25">
      <c r="A251" s="175" t="s">
        <v>57</v>
      </c>
      <c r="B251" s="178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v>3018</v>
      </c>
    </row>
    <row r="252" spans="1:13" ht="26.25">
      <c r="A252" s="176"/>
      <c r="B252" s="179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v>61154.100000000006</v>
      </c>
    </row>
    <row r="253" spans="1:13" ht="26.25">
      <c r="A253" s="177"/>
      <c r="B253" s="180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v>1400.5</v>
      </c>
    </row>
    <row r="254" spans="1:13" ht="26.25">
      <c r="A254" s="175" t="s">
        <v>61</v>
      </c>
      <c r="B254" s="178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v>110952.5</v>
      </c>
    </row>
    <row r="255" spans="1:13" ht="26.25">
      <c r="A255" s="177"/>
      <c r="B255" s="180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v>2009.5</v>
      </c>
    </row>
    <row r="256" spans="1:13" ht="26.25">
      <c r="A256" s="175" t="s">
        <v>63</v>
      </c>
      <c r="B256" s="178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v>4635.23</v>
      </c>
    </row>
    <row r="257" spans="1:13" ht="26.25">
      <c r="A257" s="177"/>
      <c r="B257" s="180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v>110.67</v>
      </c>
    </row>
    <row r="258" spans="1:13" ht="26.25">
      <c r="A258" s="175" t="s">
        <v>65</v>
      </c>
      <c r="B258" s="178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26.25">
      <c r="A259" s="177"/>
      <c r="B259" s="180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8.7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92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6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v>116678.2</v>
      </c>
    </row>
    <row r="263" spans="1:13" ht="26.25">
      <c r="A263" s="175" t="s">
        <v>77</v>
      </c>
      <c r="B263" s="178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v>5443.1</v>
      </c>
    </row>
    <row r="264" spans="1:13" ht="26.25">
      <c r="A264" s="176"/>
      <c r="B264" s="179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v>265</v>
      </c>
    </row>
    <row r="265" spans="1:13" ht="26.25">
      <c r="A265" s="176"/>
      <c r="B265" s="179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v>13.515</v>
      </c>
    </row>
    <row r="266" spans="1:13" ht="26.25">
      <c r="A266" s="177"/>
      <c r="B266" s="180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v>3.985</v>
      </c>
    </row>
    <row r="267" spans="1:13" ht="39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26.25">
      <c r="A268" s="181" t="s">
        <v>81</v>
      </c>
      <c r="B268" s="178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v>28285</v>
      </c>
    </row>
    <row r="269" spans="1:13" ht="26.25">
      <c r="A269" s="183"/>
      <c r="B269" s="179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v>4699.4</v>
      </c>
    </row>
    <row r="270" spans="1:13" ht="26.25">
      <c r="A270" s="183"/>
      <c r="B270" s="179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v>80.5</v>
      </c>
    </row>
    <row r="271" spans="1:13" ht="26.25">
      <c r="A271" s="183"/>
      <c r="B271" s="179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v>3449.3</v>
      </c>
    </row>
    <row r="272" spans="1:13" ht="26.25">
      <c r="A272" s="183"/>
      <c r="B272" s="179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v>128.4</v>
      </c>
    </row>
    <row r="273" spans="1:13" ht="26.25">
      <c r="A273" s="183"/>
      <c r="B273" s="179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v>4.4</v>
      </c>
    </row>
    <row r="274" spans="1:13" ht="26.25">
      <c r="A274" s="182"/>
      <c r="B274" s="180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v>1707.4</v>
      </c>
    </row>
    <row r="275" spans="1:13" ht="26.25">
      <c r="A275" s="181" t="s">
        <v>83</v>
      </c>
      <c r="B275" s="178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v>1878.7</v>
      </c>
    </row>
    <row r="276" spans="1:13" ht="26.25">
      <c r="A276" s="183"/>
      <c r="B276" s="179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v>340.5</v>
      </c>
    </row>
    <row r="277" spans="1:13" ht="26.25">
      <c r="A277" s="183"/>
      <c r="B277" s="179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v>253.6</v>
      </c>
    </row>
    <row r="278" spans="1:13" ht="26.25">
      <c r="A278" s="183"/>
      <c r="B278" s="179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v>2114.7</v>
      </c>
    </row>
    <row r="279" spans="1:13" ht="26.25">
      <c r="A279" s="183"/>
      <c r="B279" s="179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v>383.2</v>
      </c>
    </row>
    <row r="280" spans="1:13" ht="26.25">
      <c r="A280" s="183"/>
      <c r="B280" s="179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v>337.8</v>
      </c>
    </row>
    <row r="281" spans="1:13" ht="26.25">
      <c r="A281" s="183"/>
      <c r="B281" s="179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v>238.2</v>
      </c>
    </row>
    <row r="282" spans="1:13" ht="26.25">
      <c r="A282" s="182"/>
      <c r="B282" s="180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v>232.4</v>
      </c>
    </row>
    <row r="283" spans="1:13" ht="50.25" customHeight="1">
      <c r="A283" s="181" t="s">
        <v>91</v>
      </c>
      <c r="B283" s="178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v>202.3</v>
      </c>
    </row>
    <row r="284" spans="1:13" ht="50.25" customHeight="1">
      <c r="A284" s="182"/>
      <c r="B284" s="180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v>63222</v>
      </c>
    </row>
    <row r="285" spans="1:13" ht="15" customHeight="1">
      <c r="A285" s="184" t="s">
        <v>99</v>
      </c>
      <c r="B285" s="178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v>41</v>
      </c>
    </row>
    <row r="286" spans="1:13" ht="26.25">
      <c r="A286" s="185"/>
      <c r="B286" s="179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v>13702.8</v>
      </c>
    </row>
    <row r="287" spans="1:13" ht="15" customHeight="1">
      <c r="A287" s="185"/>
      <c r="B287" s="179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v>16.9</v>
      </c>
    </row>
    <row r="288" spans="1:13" ht="26.25">
      <c r="A288" s="185"/>
      <c r="B288" s="179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v>8252.4</v>
      </c>
    </row>
    <row r="289" spans="1:13" ht="15" customHeight="1">
      <c r="A289" s="185"/>
      <c r="B289" s="179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v>220.2</v>
      </c>
    </row>
    <row r="290" spans="1:13" ht="26.25">
      <c r="A290" s="186"/>
      <c r="B290" s="180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v>73398.1</v>
      </c>
    </row>
    <row r="291" spans="1:13" ht="171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v>3578.4</v>
      </c>
    </row>
    <row r="292" spans="1:13" ht="13.5">
      <c r="A292" s="173" t="s">
        <v>19</v>
      </c>
      <c r="B292" s="173"/>
      <c r="C292" s="173"/>
      <c r="D292" s="173"/>
      <c r="E292" s="173"/>
      <c r="F292" s="173"/>
      <c r="G292" s="173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3.5">
      <c r="A295" s="172" t="s">
        <v>1</v>
      </c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</row>
    <row r="296" spans="1:13" ht="13.5">
      <c r="A296" s="172" t="s">
        <v>2</v>
      </c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</row>
    <row r="297" spans="1:13" ht="13.5">
      <c r="A297" s="172" t="s">
        <v>116</v>
      </c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</row>
    <row r="298" spans="1:13" ht="13.5">
      <c r="A298" s="172" t="s">
        <v>22</v>
      </c>
      <c r="B298" s="172"/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</row>
    <row r="299" spans="1:13" ht="13.5">
      <c r="A299" s="172" t="s">
        <v>3</v>
      </c>
      <c r="B299" s="172"/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  <c r="M299" s="172"/>
    </row>
    <row r="300" ht="13.5">
      <c r="A300" s="2"/>
    </row>
    <row r="301" spans="1:13" ht="13.5">
      <c r="A301" s="173"/>
      <c r="B301" s="173"/>
      <c r="C301" s="174" t="s">
        <v>23</v>
      </c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</row>
    <row r="302" spans="1:13" ht="13.5">
      <c r="A302" s="173"/>
      <c r="B302" s="173"/>
      <c r="C302" s="174" t="s">
        <v>4</v>
      </c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</row>
    <row r="303" spans="1:13" ht="13.5">
      <c r="A303" s="174" t="s">
        <v>5</v>
      </c>
      <c r="B303" s="174" t="s">
        <v>20</v>
      </c>
      <c r="C303" s="174" t="s">
        <v>6</v>
      </c>
      <c r="D303" s="174" t="s">
        <v>7</v>
      </c>
      <c r="E303" s="174" t="s">
        <v>21</v>
      </c>
      <c r="F303" s="174" t="s">
        <v>8</v>
      </c>
      <c r="G303" s="174" t="s">
        <v>9</v>
      </c>
      <c r="H303" s="174" t="s">
        <v>10</v>
      </c>
      <c r="I303" s="174"/>
      <c r="J303" s="174"/>
      <c r="K303" s="174"/>
      <c r="L303" s="174"/>
      <c r="M303" s="174" t="s">
        <v>11</v>
      </c>
    </row>
    <row r="304" spans="1:13" ht="26.25">
      <c r="A304" s="174"/>
      <c r="B304" s="174"/>
      <c r="C304" s="174"/>
      <c r="D304" s="174"/>
      <c r="E304" s="174"/>
      <c r="F304" s="174"/>
      <c r="G304" s="174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74"/>
    </row>
    <row r="305" spans="1:13" ht="39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26.25">
      <c r="A306" s="175" t="s">
        <v>34</v>
      </c>
      <c r="B306" s="126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v>1323.04</v>
      </c>
    </row>
    <row r="307" spans="1:13" ht="26.25">
      <c r="A307" s="176"/>
      <c r="B307" s="127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v>2197.4</v>
      </c>
    </row>
    <row r="308" spans="1:13" ht="26.25">
      <c r="A308" s="176"/>
      <c r="B308" s="127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v>333980.344</v>
      </c>
    </row>
    <row r="309" spans="1:13" ht="26.25">
      <c r="A309" s="176"/>
      <c r="B309" s="127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v>5641.88</v>
      </c>
    </row>
    <row r="310" spans="1:13" ht="26.25">
      <c r="A310" s="176"/>
      <c r="B310" s="127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v>656.47</v>
      </c>
    </row>
    <row r="311" spans="1:13" ht="26.25">
      <c r="A311" s="177"/>
      <c r="B311" s="128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v>0</v>
      </c>
    </row>
    <row r="312" spans="1:13" ht="52.5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v>15153.4</v>
      </c>
    </row>
    <row r="313" spans="1:13" ht="26.25">
      <c r="A313" s="175" t="s">
        <v>42</v>
      </c>
      <c r="B313" s="178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v>23092.8</v>
      </c>
    </row>
    <row r="314" spans="1:13" ht="26.25">
      <c r="A314" s="176"/>
      <c r="B314" s="179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v>68.7</v>
      </c>
    </row>
    <row r="315" spans="1:13" ht="26.25">
      <c r="A315" s="176"/>
      <c r="B315" s="179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v>1438397.1</v>
      </c>
    </row>
    <row r="316" spans="1:13" ht="26.25">
      <c r="A316" s="177"/>
      <c r="B316" s="180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v>26975.6</v>
      </c>
    </row>
    <row r="317" spans="1:13" ht="26.25">
      <c r="A317" s="175" t="s">
        <v>44</v>
      </c>
      <c r="B317" s="178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v>319556.911</v>
      </c>
    </row>
    <row r="318" spans="1:13" ht="26.25">
      <c r="A318" s="177"/>
      <c r="B318" s="180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v>10521.136</v>
      </c>
    </row>
    <row r="319" spans="1:13" ht="26.25">
      <c r="A319" s="175" t="s">
        <v>48</v>
      </c>
      <c r="B319" s="178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v>1421956.9</v>
      </c>
    </row>
    <row r="320" spans="1:13" ht="26.25">
      <c r="A320" s="177"/>
      <c r="B320" s="180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v>30395.6</v>
      </c>
    </row>
    <row r="321" spans="1:13" ht="39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v>308304.509</v>
      </c>
    </row>
    <row r="322" spans="1:13" ht="26.2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v>8690</v>
      </c>
    </row>
    <row r="323" spans="1:13" ht="26.25">
      <c r="A323" s="175" t="s">
        <v>57</v>
      </c>
      <c r="B323" s="178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v>3018</v>
      </c>
    </row>
    <row r="324" spans="1:13" ht="26.25">
      <c r="A324" s="176"/>
      <c r="B324" s="179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v>61154.100000000006</v>
      </c>
    </row>
    <row r="325" spans="1:13" ht="26.25">
      <c r="A325" s="177"/>
      <c r="B325" s="180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v>1400.5</v>
      </c>
    </row>
    <row r="326" spans="1:13" ht="26.25">
      <c r="A326" s="175" t="s">
        <v>61</v>
      </c>
      <c r="B326" s="178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v>110952.5</v>
      </c>
    </row>
    <row r="327" spans="1:13" ht="26.25">
      <c r="A327" s="177"/>
      <c r="B327" s="180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v>2009.5</v>
      </c>
    </row>
    <row r="328" spans="1:13" ht="26.25">
      <c r="A328" s="175" t="s">
        <v>63</v>
      </c>
      <c r="B328" s="178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v>4635.23</v>
      </c>
    </row>
    <row r="329" spans="1:13" ht="26.25">
      <c r="A329" s="177"/>
      <c r="B329" s="180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v>110.67</v>
      </c>
    </row>
    <row r="330" spans="1:13" ht="26.25">
      <c r="A330" s="175" t="s">
        <v>65</v>
      </c>
      <c r="B330" s="178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26.25">
      <c r="A331" s="177"/>
      <c r="B331" s="180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8.7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92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6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v>116678.2</v>
      </c>
    </row>
    <row r="335" spans="1:13" ht="26.25">
      <c r="A335" s="175" t="s">
        <v>77</v>
      </c>
      <c r="B335" s="178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v>5443.1</v>
      </c>
    </row>
    <row r="336" spans="1:13" ht="26.25">
      <c r="A336" s="176"/>
      <c r="B336" s="179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v>265</v>
      </c>
    </row>
    <row r="337" spans="1:13" ht="26.25">
      <c r="A337" s="176"/>
      <c r="B337" s="179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v>13.515</v>
      </c>
    </row>
    <row r="338" spans="1:13" ht="26.25">
      <c r="A338" s="177"/>
      <c r="B338" s="180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v>3.985</v>
      </c>
    </row>
    <row r="339" spans="1:13" ht="39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26.25">
      <c r="A340" s="181" t="s">
        <v>81</v>
      </c>
      <c r="B340" s="178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v>28285</v>
      </c>
    </row>
    <row r="341" spans="1:13" ht="26.25">
      <c r="A341" s="183"/>
      <c r="B341" s="179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v>4699.4</v>
      </c>
    </row>
    <row r="342" spans="1:13" ht="26.25">
      <c r="A342" s="183"/>
      <c r="B342" s="179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v>80.5</v>
      </c>
    </row>
    <row r="343" spans="1:13" ht="26.25">
      <c r="A343" s="183"/>
      <c r="B343" s="179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v>3449.3</v>
      </c>
    </row>
    <row r="344" spans="1:13" ht="26.25">
      <c r="A344" s="183"/>
      <c r="B344" s="179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v>128.4</v>
      </c>
    </row>
    <row r="345" spans="1:13" ht="26.25">
      <c r="A345" s="183"/>
      <c r="B345" s="179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v>4.4</v>
      </c>
    </row>
    <row r="346" spans="1:13" ht="26.25">
      <c r="A346" s="182"/>
      <c r="B346" s="180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v>1707.4</v>
      </c>
    </row>
    <row r="347" spans="1:13" ht="26.25">
      <c r="A347" s="181" t="s">
        <v>83</v>
      </c>
      <c r="B347" s="178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v>1878.7</v>
      </c>
    </row>
    <row r="348" spans="1:13" ht="26.25">
      <c r="A348" s="183"/>
      <c r="B348" s="179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v>340.5</v>
      </c>
    </row>
    <row r="349" spans="1:13" ht="26.25">
      <c r="A349" s="183"/>
      <c r="B349" s="179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v>253.6</v>
      </c>
    </row>
    <row r="350" spans="1:13" ht="26.25">
      <c r="A350" s="183"/>
      <c r="B350" s="179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v>2114.7</v>
      </c>
    </row>
    <row r="351" spans="1:13" ht="26.25">
      <c r="A351" s="183"/>
      <c r="B351" s="179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v>383.2</v>
      </c>
    </row>
    <row r="352" spans="1:13" ht="26.25">
      <c r="A352" s="183"/>
      <c r="B352" s="179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v>337.8</v>
      </c>
    </row>
    <row r="353" spans="1:13" ht="26.25">
      <c r="A353" s="183"/>
      <c r="B353" s="179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v>238.2</v>
      </c>
    </row>
    <row r="354" spans="1:13" ht="26.25">
      <c r="A354" s="182"/>
      <c r="B354" s="180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v>232.4</v>
      </c>
    </row>
    <row r="355" spans="1:13" ht="48.75" customHeight="1">
      <c r="A355" s="181" t="s">
        <v>91</v>
      </c>
      <c r="B355" s="178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v>202.3</v>
      </c>
    </row>
    <row r="356" spans="1:13" ht="48.75" customHeight="1">
      <c r="A356" s="182"/>
      <c r="B356" s="180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v>63222</v>
      </c>
    </row>
    <row r="357" spans="1:13" ht="15" customHeight="1">
      <c r="A357" s="181" t="s">
        <v>99</v>
      </c>
      <c r="B357" s="178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v>41</v>
      </c>
    </row>
    <row r="358" spans="1:13" ht="26.25">
      <c r="A358" s="183"/>
      <c r="B358" s="179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v>13702.8</v>
      </c>
    </row>
    <row r="359" spans="1:13" ht="15" customHeight="1">
      <c r="A359" s="183"/>
      <c r="B359" s="179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v>16.9</v>
      </c>
    </row>
    <row r="360" spans="1:13" ht="26.25">
      <c r="A360" s="183"/>
      <c r="B360" s="179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v>8252.4</v>
      </c>
    </row>
    <row r="361" spans="1:13" ht="15" customHeight="1">
      <c r="A361" s="183"/>
      <c r="B361" s="179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v>220.2</v>
      </c>
    </row>
    <row r="362" spans="1:13" ht="26.25">
      <c r="A362" s="182"/>
      <c r="B362" s="180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v>73398.1</v>
      </c>
    </row>
    <row r="363" spans="1:13" ht="171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v>3578.4</v>
      </c>
    </row>
    <row r="364" spans="1:13" ht="13.5">
      <c r="A364" s="173" t="s">
        <v>19</v>
      </c>
      <c r="B364" s="173"/>
      <c r="C364" s="173"/>
      <c r="D364" s="173"/>
      <c r="E364" s="173"/>
      <c r="F364" s="173"/>
      <c r="G364" s="173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3.5">
      <c r="A367" s="172" t="s">
        <v>1</v>
      </c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</row>
    <row r="368" spans="1:13" ht="13.5">
      <c r="A368" s="172" t="s">
        <v>2</v>
      </c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</row>
    <row r="369" spans="1:13" ht="13.5">
      <c r="A369" s="172" t="s">
        <v>117</v>
      </c>
      <c r="B369" s="172"/>
      <c r="C369" s="172"/>
      <c r="D369" s="172"/>
      <c r="E369" s="172"/>
      <c r="F369" s="172"/>
      <c r="G369" s="172"/>
      <c r="H369" s="172"/>
      <c r="I369" s="172"/>
      <c r="J369" s="172"/>
      <c r="K369" s="172"/>
      <c r="L369" s="172"/>
      <c r="M369" s="172"/>
    </row>
    <row r="370" spans="1:13" ht="13.5">
      <c r="A370" s="172" t="s">
        <v>22</v>
      </c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172"/>
      <c r="M370" s="172"/>
    </row>
    <row r="371" spans="1:13" ht="13.5">
      <c r="A371" s="172" t="s">
        <v>3</v>
      </c>
      <c r="B371" s="172"/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</row>
    <row r="372" ht="13.5">
      <c r="A372" s="2"/>
    </row>
    <row r="373" spans="1:13" ht="13.5">
      <c r="A373" s="173"/>
      <c r="B373" s="173"/>
      <c r="C373" s="174" t="s">
        <v>23</v>
      </c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</row>
    <row r="374" spans="1:13" ht="13.5">
      <c r="A374" s="173"/>
      <c r="B374" s="173"/>
      <c r="C374" s="174" t="s">
        <v>4</v>
      </c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</row>
    <row r="375" spans="1:13" ht="13.5">
      <c r="A375" s="174" t="s">
        <v>5</v>
      </c>
      <c r="B375" s="174" t="s">
        <v>20</v>
      </c>
      <c r="C375" s="174" t="s">
        <v>6</v>
      </c>
      <c r="D375" s="174" t="s">
        <v>7</v>
      </c>
      <c r="E375" s="174" t="s">
        <v>21</v>
      </c>
      <c r="F375" s="174" t="s">
        <v>8</v>
      </c>
      <c r="G375" s="174" t="s">
        <v>9</v>
      </c>
      <c r="H375" s="174" t="s">
        <v>10</v>
      </c>
      <c r="I375" s="174"/>
      <c r="J375" s="174"/>
      <c r="K375" s="174"/>
      <c r="L375" s="174"/>
      <c r="M375" s="174" t="s">
        <v>11</v>
      </c>
    </row>
    <row r="376" spans="1:13" ht="26.25">
      <c r="A376" s="174"/>
      <c r="B376" s="174"/>
      <c r="C376" s="174"/>
      <c r="D376" s="174"/>
      <c r="E376" s="174"/>
      <c r="F376" s="174"/>
      <c r="G376" s="174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74"/>
    </row>
    <row r="377" spans="1:13" ht="39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26.25">
      <c r="A378" s="175" t="s">
        <v>34</v>
      </c>
      <c r="B378" s="126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v>1323.04</v>
      </c>
    </row>
    <row r="379" spans="1:13" ht="26.25">
      <c r="A379" s="176"/>
      <c r="B379" s="127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v>2197.4</v>
      </c>
    </row>
    <row r="380" spans="1:13" ht="26.25">
      <c r="A380" s="176"/>
      <c r="B380" s="127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v>333980.344</v>
      </c>
    </row>
    <row r="381" spans="1:13" ht="26.25">
      <c r="A381" s="176"/>
      <c r="B381" s="127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v>5641.88</v>
      </c>
    </row>
    <row r="382" spans="1:13" ht="26.25">
      <c r="A382" s="176"/>
      <c r="B382" s="127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v>656.47</v>
      </c>
    </row>
    <row r="383" spans="1:13" ht="26.25">
      <c r="A383" s="177"/>
      <c r="B383" s="128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v>0</v>
      </c>
    </row>
    <row r="384" spans="1:13" ht="52.5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v>15153.4</v>
      </c>
    </row>
    <row r="385" spans="1:13" ht="26.25">
      <c r="A385" s="175" t="s">
        <v>42</v>
      </c>
      <c r="B385" s="178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v>23092.8</v>
      </c>
    </row>
    <row r="386" spans="1:13" ht="26.25">
      <c r="A386" s="176"/>
      <c r="B386" s="179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v>68.7</v>
      </c>
    </row>
    <row r="387" spans="1:13" ht="26.25">
      <c r="A387" s="176"/>
      <c r="B387" s="179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v>1438397.1</v>
      </c>
    </row>
    <row r="388" spans="1:13" ht="26.25">
      <c r="A388" s="177"/>
      <c r="B388" s="180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v>26975.6</v>
      </c>
    </row>
    <row r="389" spans="1:13" ht="26.25">
      <c r="A389" s="175" t="s">
        <v>44</v>
      </c>
      <c r="B389" s="178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v>319556.911</v>
      </c>
    </row>
    <row r="390" spans="1:13" ht="26.25">
      <c r="A390" s="177"/>
      <c r="B390" s="180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v>10521.136</v>
      </c>
    </row>
    <row r="391" spans="1:13" ht="26.25">
      <c r="A391" s="175" t="s">
        <v>48</v>
      </c>
      <c r="B391" s="178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v>1421956.9</v>
      </c>
    </row>
    <row r="392" spans="1:13" ht="26.25">
      <c r="A392" s="177"/>
      <c r="B392" s="180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v>30395.6</v>
      </c>
    </row>
    <row r="393" spans="1:13" ht="39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v>308304.509</v>
      </c>
    </row>
    <row r="394" spans="1:13" ht="26.2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v>8690</v>
      </c>
    </row>
    <row r="395" spans="1:13" ht="26.25">
      <c r="A395" s="175" t="s">
        <v>57</v>
      </c>
      <c r="B395" s="178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v>3018</v>
      </c>
    </row>
    <row r="396" spans="1:13" ht="26.25">
      <c r="A396" s="176"/>
      <c r="B396" s="179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v>61154.100000000006</v>
      </c>
    </row>
    <row r="397" spans="1:13" ht="26.25">
      <c r="A397" s="177"/>
      <c r="B397" s="180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v>1400.5</v>
      </c>
    </row>
    <row r="398" spans="1:13" ht="26.25">
      <c r="A398" s="175" t="s">
        <v>61</v>
      </c>
      <c r="B398" s="178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v>110952.5</v>
      </c>
    </row>
    <row r="399" spans="1:13" ht="26.25">
      <c r="A399" s="177"/>
      <c r="B399" s="180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v>2009.5</v>
      </c>
    </row>
    <row r="400" spans="1:13" ht="26.25">
      <c r="A400" s="175" t="s">
        <v>63</v>
      </c>
      <c r="B400" s="178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v>4635.23</v>
      </c>
    </row>
    <row r="401" spans="1:13" ht="26.25">
      <c r="A401" s="177"/>
      <c r="B401" s="180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v>110.67</v>
      </c>
    </row>
    <row r="402" spans="1:13" ht="26.25">
      <c r="A402" s="175" t="s">
        <v>65</v>
      </c>
      <c r="B402" s="178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26.25">
      <c r="A403" s="177"/>
      <c r="B403" s="180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8.7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92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6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v>116678.2</v>
      </c>
    </row>
    <row r="407" spans="1:13" ht="26.25">
      <c r="A407" s="175" t="s">
        <v>77</v>
      </c>
      <c r="B407" s="178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v>5443.1</v>
      </c>
    </row>
    <row r="408" spans="1:13" ht="26.25">
      <c r="A408" s="176"/>
      <c r="B408" s="179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v>265</v>
      </c>
    </row>
    <row r="409" spans="1:13" ht="26.25">
      <c r="A409" s="176"/>
      <c r="B409" s="179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v>13.515</v>
      </c>
    </row>
    <row r="410" spans="1:13" ht="26.25">
      <c r="A410" s="177"/>
      <c r="B410" s="180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v>3.985</v>
      </c>
    </row>
    <row r="411" spans="1:13" ht="39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26.25">
      <c r="A412" s="181" t="s">
        <v>81</v>
      </c>
      <c r="B412" s="178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v>28285</v>
      </c>
    </row>
    <row r="413" spans="1:13" ht="26.25">
      <c r="A413" s="183"/>
      <c r="B413" s="179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v>4699.4</v>
      </c>
    </row>
    <row r="414" spans="1:13" ht="26.25">
      <c r="A414" s="183"/>
      <c r="B414" s="179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v>80.5</v>
      </c>
    </row>
    <row r="415" spans="1:13" ht="26.25">
      <c r="A415" s="183"/>
      <c r="B415" s="179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v>3449.3</v>
      </c>
    </row>
    <row r="416" spans="1:13" ht="26.25">
      <c r="A416" s="183"/>
      <c r="B416" s="179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v>128.4</v>
      </c>
    </row>
    <row r="417" spans="1:13" ht="26.25">
      <c r="A417" s="183"/>
      <c r="B417" s="179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v>4.4</v>
      </c>
    </row>
    <row r="418" spans="1:13" ht="26.25">
      <c r="A418" s="182"/>
      <c r="B418" s="180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v>1707.4</v>
      </c>
    </row>
    <row r="419" spans="1:13" ht="26.25">
      <c r="A419" s="181" t="s">
        <v>83</v>
      </c>
      <c r="B419" s="178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v>1878.7</v>
      </c>
    </row>
    <row r="420" spans="1:13" ht="26.25">
      <c r="A420" s="183"/>
      <c r="B420" s="179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v>340.5</v>
      </c>
    </row>
    <row r="421" spans="1:13" ht="26.25">
      <c r="A421" s="183"/>
      <c r="B421" s="179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v>253.6</v>
      </c>
    </row>
    <row r="422" spans="1:13" ht="26.25">
      <c r="A422" s="183"/>
      <c r="B422" s="179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v>2114.7</v>
      </c>
    </row>
    <row r="423" spans="1:13" ht="26.25">
      <c r="A423" s="183"/>
      <c r="B423" s="179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v>383.2</v>
      </c>
    </row>
    <row r="424" spans="1:13" ht="26.25">
      <c r="A424" s="183"/>
      <c r="B424" s="179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v>337.8</v>
      </c>
    </row>
    <row r="425" spans="1:13" ht="26.25">
      <c r="A425" s="183"/>
      <c r="B425" s="179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v>238.2</v>
      </c>
    </row>
    <row r="426" spans="1:13" ht="26.25">
      <c r="A426" s="182"/>
      <c r="B426" s="180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v>232.4</v>
      </c>
    </row>
    <row r="427" spans="1:13" ht="46.5" customHeight="1">
      <c r="A427" s="181" t="s">
        <v>91</v>
      </c>
      <c r="B427" s="178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v>202.3</v>
      </c>
    </row>
    <row r="428" spans="1:13" ht="46.5" customHeight="1">
      <c r="A428" s="182"/>
      <c r="B428" s="180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v>63222</v>
      </c>
    </row>
    <row r="429" spans="1:13" ht="15" customHeight="1">
      <c r="A429" s="181" t="s">
        <v>99</v>
      </c>
      <c r="B429" s="178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v>41</v>
      </c>
    </row>
    <row r="430" spans="1:13" ht="26.25">
      <c r="A430" s="183"/>
      <c r="B430" s="179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v>13702.8</v>
      </c>
    </row>
    <row r="431" spans="1:13" ht="15" customHeight="1">
      <c r="A431" s="183"/>
      <c r="B431" s="179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v>16.9</v>
      </c>
    </row>
    <row r="432" spans="1:13" ht="26.25">
      <c r="A432" s="183"/>
      <c r="B432" s="179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v>8252.4</v>
      </c>
    </row>
    <row r="433" spans="1:13" ht="15" customHeight="1">
      <c r="A433" s="183"/>
      <c r="B433" s="179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v>220.2</v>
      </c>
    </row>
    <row r="434" spans="1:13" ht="26.25">
      <c r="A434" s="182"/>
      <c r="B434" s="180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v>73398.1</v>
      </c>
    </row>
    <row r="435" spans="1:13" ht="171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v>3578.4</v>
      </c>
    </row>
    <row r="436" spans="1:13" ht="13.5">
      <c r="A436" s="173" t="s">
        <v>19</v>
      </c>
      <c r="B436" s="173"/>
      <c r="C436" s="173"/>
      <c r="D436" s="173"/>
      <c r="E436" s="173"/>
      <c r="F436" s="173"/>
      <c r="G436" s="173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smetanina</cp:lastModifiedBy>
  <cp:lastPrinted>2020-10-30T07:12:10Z</cp:lastPrinted>
  <dcterms:created xsi:type="dcterms:W3CDTF">2014-06-08T13:29:20Z</dcterms:created>
  <dcterms:modified xsi:type="dcterms:W3CDTF">2020-12-02T08:01:20Z</dcterms:modified>
  <cp:category/>
  <cp:version/>
  <cp:contentType/>
  <cp:contentStatus/>
</cp:coreProperties>
</file>