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'Лист1'!$A$1:$K$91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<sst xmlns="http://schemas.openxmlformats.org/spreadsheetml/2006/main" count="139" uniqueCount="75">
  <si>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</si>
  <si>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</si>
  <si>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</si>
  <si>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</si>
  <si>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</si>
  <si>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</si>
  <si>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</si>
  <si>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</si>
  <si>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</si>
  <si>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</si>
  <si>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</si>
  <si>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</si>
  <si>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</si>
  <si>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</si>
  <si>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</si>
  <si>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</si>
  <si>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</si>
  <si>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</si>
  <si>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</si>
  <si>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</si>
  <si>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</si>
  <si>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</si>
  <si>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</si>
  <si>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</si>
  <si>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</si>
  <si>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</si>
  <si>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</si>
  <si>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</si>
  <si>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</si>
  <si>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</si>
  <si>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</si>
  <si>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</si>
  <si>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</si>
  <si>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</si>
  <si>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</si>
  <si>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</si>
  <si>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</si>
  <si>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</si>
  <si>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</si>
  <si>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</si>
  <si>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</si>
  <si>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</si>
  <si>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</si>
  <si>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</si>
  <si>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</si>
  <si>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</si>
  <si>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</si>
  <si>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</si>
  <si>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</si>
  <si>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</si>
  <si>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</si>
  <si>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</si>
  <si>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</si>
  <si>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</si>
  <si>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</si>
  <si>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</si>
  <si>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</si>
  <si>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</si>
  <si>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</si>
  <si>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</si>
  <si>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</si>
  <si>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</si>
  <si>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</si>
  <si>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</si>
  <si>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</si>
  <si>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</si>
  <si>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</si>
  <si>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</si>
  <si>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</si>
  <si>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1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</si>
  <si>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</si>
  <si>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</si>
  <si>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</si>
  <si>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</si>
  <si>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 xml:space="preserve">                  от 03.07.2020 №878/1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</si>
</sst>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H100" sqref="H100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2.2812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0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1" t="s">
        <v>69</v>
      </c>
    </row>
    <row r="2" ht="15">
      <c r="K2" s="11" t="s">
        <v>63</v>
      </c>
    </row>
    <row r="3" ht="15">
      <c r="K3" s="11" t="s">
        <v>74</v>
      </c>
    </row>
    <row r="4" ht="15">
      <c r="K4" s="21"/>
    </row>
    <row r="5" spans="8:12" s="1" customFormat="1" ht="15">
      <c r="H5" s="12"/>
      <c r="I5" s="12"/>
      <c r="J5" s="12"/>
      <c r="K5" s="11" t="s">
        <v>9</v>
      </c>
      <c r="L5" s="10"/>
    </row>
    <row r="6" spans="8:12" s="1" customFormat="1" ht="15">
      <c r="H6" s="12"/>
      <c r="I6" s="12"/>
      <c r="J6" s="12"/>
      <c r="K6" s="11" t="s">
        <v>0</v>
      </c>
      <c r="L6" s="10"/>
    </row>
    <row r="7" spans="8:12" s="1" customFormat="1" ht="15">
      <c r="H7" s="12"/>
      <c r="I7" s="12"/>
      <c r="J7" s="12"/>
      <c r="K7" s="11" t="s">
        <v>43</v>
      </c>
      <c r="L7" s="10"/>
    </row>
    <row r="8" s="1" customFormat="1" ht="15">
      <c r="L8" s="10"/>
    </row>
    <row r="9" spans="1:12" s="1" customFormat="1" ht="1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10"/>
    </row>
    <row r="10" spans="1:12" s="1" customFormat="1" ht="15">
      <c r="A10" s="45" t="s">
        <v>44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0"/>
    </row>
    <row r="11" spans="1:12" s="1" customFormat="1" ht="15">
      <c r="A11" s="45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0"/>
    </row>
    <row r="12" spans="4:6" ht="15" hidden="1">
      <c r="D12" s="3"/>
      <c r="E12" s="23"/>
      <c r="F12" s="23"/>
    </row>
    <row r="13" ht="15"/>
    <row r="14" spans="1:12" s="1" customFormat="1" ht="15">
      <c r="A14" s="44" t="s">
        <v>15</v>
      </c>
      <c r="B14" s="44" t="s">
        <v>2</v>
      </c>
      <c r="C14" s="44" t="s">
        <v>10</v>
      </c>
      <c r="D14" s="43" t="s">
        <v>16</v>
      </c>
      <c r="E14" s="43"/>
      <c r="F14" s="43"/>
      <c r="G14" s="43"/>
      <c r="H14" s="43"/>
      <c r="I14" s="43"/>
      <c r="J14" s="43"/>
      <c r="K14" s="43"/>
      <c r="L14" s="10"/>
    </row>
    <row r="15" spans="1:12" s="1" customFormat="1" ht="15" customHeight="1">
      <c r="A15" s="44"/>
      <c r="B15" s="44"/>
      <c r="C15" s="44"/>
      <c r="D15" s="44" t="s">
        <v>8</v>
      </c>
      <c r="E15" s="44"/>
      <c r="F15" s="44"/>
      <c r="G15" s="44"/>
      <c r="H15" s="44"/>
      <c r="I15" s="44"/>
      <c r="J15" s="44"/>
      <c r="K15" s="44"/>
      <c r="L15" s="10"/>
    </row>
    <row r="16" spans="1:12" s="1" customFormat="1" ht="13.5" customHeight="1">
      <c r="A16" s="44"/>
      <c r="B16" s="44"/>
      <c r="C16" s="44"/>
      <c r="D16" s="14" t="s">
        <v>3</v>
      </c>
      <c r="E16" s="44" t="s">
        <v>4</v>
      </c>
      <c r="F16" s="44"/>
      <c r="G16" s="44"/>
      <c r="H16" s="44"/>
      <c r="I16" s="44"/>
      <c r="J16" s="44"/>
      <c r="K16" s="44"/>
      <c r="L16" s="10"/>
    </row>
    <row r="17" spans="1:12" s="1" customFormat="1" ht="15">
      <c r="A17" s="44"/>
      <c r="B17" s="44"/>
      <c r="C17" s="44"/>
      <c r="D17" s="15"/>
      <c r="E17" s="14" t="s">
        <v>41</v>
      </c>
      <c r="F17" s="14" t="s">
        <v>42</v>
      </c>
      <c r="G17" s="14" t="s">
        <v>36</v>
      </c>
      <c r="H17" s="14" t="s">
        <v>37</v>
      </c>
      <c r="I17" s="14" t="s">
        <v>38</v>
      </c>
      <c r="J17" s="14" t="s">
        <v>39</v>
      </c>
      <c r="K17" s="14" t="s">
        <v>40</v>
      </c>
      <c r="L17" s="10"/>
    </row>
    <row r="18" spans="1:12" s="1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0"/>
    </row>
    <row r="19" spans="1:15" ht="15" customHeight="1">
      <c r="A19" s="44"/>
      <c r="B19" s="41" t="s">
        <v>5</v>
      </c>
      <c r="C19" s="41" t="s">
        <v>45</v>
      </c>
      <c r="D19" s="17" t="s">
        <v>20</v>
      </c>
      <c r="E19" s="31">
        <f aca="true" t="shared" si="0" ref="E19:J19">E21+E22+E23</f>
        <v>6224240.601250001</v>
      </c>
      <c r="F19" s="18">
        <f t="shared" si="0"/>
        <v>6448408.986</v>
      </c>
      <c r="G19" s="18">
        <f t="shared" si="0"/>
        <v>6754962.5</v>
      </c>
      <c r="H19" s="18">
        <f t="shared" si="0"/>
        <v>6133239.76</v>
      </c>
      <c r="I19" s="18">
        <f t="shared" si="0"/>
        <v>6133239.76</v>
      </c>
      <c r="J19" s="18">
        <f t="shared" si="0"/>
        <v>6133239.76</v>
      </c>
      <c r="K19" s="18">
        <f>K21+K22+K23</f>
        <v>6133239.76</v>
      </c>
      <c r="L19" s="28">
        <f>G19+H19+I19+J19+K19+E19+F19</f>
        <v>43960571.12725</v>
      </c>
      <c r="O19" s="9"/>
    </row>
    <row r="20" spans="1:15" ht="15">
      <c r="A20" s="44"/>
      <c r="B20" s="41"/>
      <c r="C20" s="41"/>
      <c r="D20" s="34" t="s">
        <v>24</v>
      </c>
      <c r="E20" s="34"/>
      <c r="F20" s="34"/>
      <c r="G20" s="34"/>
      <c r="H20" s="34"/>
      <c r="I20" s="34"/>
      <c r="J20" s="34"/>
      <c r="K20" s="34"/>
      <c r="L20" s="28">
        <f aca="true" t="shared" si="1" ref="L20:L90">G20+H20+I20+J20+K20+E20+F20</f>
        <v>0</v>
      </c>
      <c r="O20" s="9"/>
    </row>
    <row r="21" spans="1:15" ht="15" customHeight="1">
      <c r="A21" s="44"/>
      <c r="B21" s="41"/>
      <c r="C21" s="41"/>
      <c r="D21" s="17" t="s">
        <v>6</v>
      </c>
      <c r="E21" s="31">
        <f aca="true" t="shared" si="2" ref="E21:K22">E30+E82+E72</f>
        <v>1893244.8999999994</v>
      </c>
      <c r="F21" s="18">
        <f t="shared" si="2"/>
        <v>1716891.986</v>
      </c>
      <c r="G21" s="18">
        <f t="shared" si="2"/>
        <v>1774105.5000000002</v>
      </c>
      <c r="H21" s="18">
        <f t="shared" si="2"/>
        <v>1838567.4600000002</v>
      </c>
      <c r="I21" s="18">
        <f t="shared" si="2"/>
        <v>1838567.4600000002</v>
      </c>
      <c r="J21" s="18">
        <f t="shared" si="2"/>
        <v>1838567.4600000002</v>
      </c>
      <c r="K21" s="18">
        <f t="shared" si="2"/>
        <v>1838567.4600000002</v>
      </c>
      <c r="L21" s="28">
        <f t="shared" si="1"/>
        <v>12738512.226000002</v>
      </c>
      <c r="O21" s="9"/>
    </row>
    <row r="22" spans="1:15" ht="40.5" customHeight="1">
      <c r="A22" s="44"/>
      <c r="B22" s="41"/>
      <c r="C22" s="41"/>
      <c r="D22" s="17" t="s">
        <v>7</v>
      </c>
      <c r="E22" s="31">
        <f t="shared" si="2"/>
        <v>4277240.676250001</v>
      </c>
      <c r="F22" s="18">
        <f t="shared" si="2"/>
        <v>4573480.399999999</v>
      </c>
      <c r="G22" s="18">
        <f t="shared" si="2"/>
        <v>4822820.4</v>
      </c>
      <c r="H22" s="18">
        <f t="shared" si="2"/>
        <v>4294672.3</v>
      </c>
      <c r="I22" s="18">
        <f t="shared" si="2"/>
        <v>4294672.3</v>
      </c>
      <c r="J22" s="18">
        <f t="shared" si="2"/>
        <v>4294672.3</v>
      </c>
      <c r="K22" s="18">
        <f t="shared" si="2"/>
        <v>4294672.3</v>
      </c>
      <c r="L22" s="28">
        <f t="shared" si="1"/>
        <v>30852230.676250003</v>
      </c>
      <c r="O22" s="9"/>
    </row>
    <row r="23" spans="1:15" ht="40.5" customHeight="1">
      <c r="A23" s="44"/>
      <c r="B23" s="41"/>
      <c r="C23" s="41"/>
      <c r="D23" s="17" t="s">
        <v>33</v>
      </c>
      <c r="E23" s="31">
        <f>E28</f>
        <v>53755.025</v>
      </c>
      <c r="F23" s="18">
        <f aca="true" t="shared" si="3" ref="F23:K23">F28</f>
        <v>158036.6</v>
      </c>
      <c r="G23" s="18">
        <f t="shared" si="3"/>
        <v>158036.6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28">
        <f t="shared" si="1"/>
        <v>369828.225</v>
      </c>
      <c r="O23" s="9"/>
    </row>
    <row r="24" spans="1:15" ht="15.75" customHeight="1">
      <c r="A24" s="34" t="s">
        <v>12</v>
      </c>
      <c r="B24" s="44" t="s">
        <v>23</v>
      </c>
      <c r="C24" s="41" t="s">
        <v>22</v>
      </c>
      <c r="D24" s="17" t="s">
        <v>21</v>
      </c>
      <c r="E24" s="31">
        <f aca="true" t="shared" si="4" ref="E24:K24">E26+E27+E28</f>
        <v>6173538.501250002</v>
      </c>
      <c r="F24" s="18">
        <f t="shared" si="4"/>
        <v>6397468.785999999</v>
      </c>
      <c r="G24" s="18">
        <f t="shared" si="4"/>
        <v>6702200.2</v>
      </c>
      <c r="H24" s="18">
        <f t="shared" si="4"/>
        <v>6086209.260000001</v>
      </c>
      <c r="I24" s="18">
        <f t="shared" si="4"/>
        <v>6086209.260000001</v>
      </c>
      <c r="J24" s="18">
        <f t="shared" si="4"/>
        <v>6086209.260000001</v>
      </c>
      <c r="K24" s="18">
        <f t="shared" si="4"/>
        <v>6086209.260000001</v>
      </c>
      <c r="L24" s="28">
        <f t="shared" si="1"/>
        <v>43618044.52725001</v>
      </c>
      <c r="O24" s="9"/>
    </row>
    <row r="25" spans="1:15" ht="15">
      <c r="A25" s="34"/>
      <c r="B25" s="44"/>
      <c r="C25" s="41"/>
      <c r="D25" s="34" t="s">
        <v>24</v>
      </c>
      <c r="E25" s="34"/>
      <c r="F25" s="34"/>
      <c r="G25" s="34"/>
      <c r="H25" s="34"/>
      <c r="I25" s="34"/>
      <c r="J25" s="34"/>
      <c r="K25" s="34"/>
      <c r="L25" s="28">
        <f t="shared" si="1"/>
        <v>0</v>
      </c>
      <c r="O25" s="9"/>
    </row>
    <row r="26" spans="1:15" ht="25.5">
      <c r="A26" s="34"/>
      <c r="B26" s="44"/>
      <c r="C26" s="41"/>
      <c r="D26" s="17" t="s">
        <v>6</v>
      </c>
      <c r="E26" s="32">
        <f aca="true" t="shared" si="5" ref="E26:K27">E30+E72</f>
        <v>1852176.5999999994</v>
      </c>
      <c r="F26" s="19">
        <f t="shared" si="5"/>
        <v>1675838.0860000001</v>
      </c>
      <c r="G26" s="19">
        <f t="shared" si="5"/>
        <v>1731513.9000000001</v>
      </c>
      <c r="H26" s="19">
        <f t="shared" si="5"/>
        <v>1801344.0600000003</v>
      </c>
      <c r="I26" s="19">
        <f t="shared" si="5"/>
        <v>1801344.0600000003</v>
      </c>
      <c r="J26" s="19">
        <f t="shared" si="5"/>
        <v>1801344.0600000003</v>
      </c>
      <c r="K26" s="19">
        <f t="shared" si="5"/>
        <v>1801344.0600000003</v>
      </c>
      <c r="L26" s="28">
        <f t="shared" si="1"/>
        <v>12464904.826000001</v>
      </c>
      <c r="O26" s="9"/>
    </row>
    <row r="27" spans="1:15" ht="51">
      <c r="A27" s="34"/>
      <c r="B27" s="44"/>
      <c r="C27" s="41"/>
      <c r="D27" s="17" t="s">
        <v>7</v>
      </c>
      <c r="E27" s="32">
        <f t="shared" si="5"/>
        <v>4267606.876250002</v>
      </c>
      <c r="F27" s="19">
        <f t="shared" si="5"/>
        <v>4563594.1</v>
      </c>
      <c r="G27" s="19">
        <f t="shared" si="5"/>
        <v>4812649.7</v>
      </c>
      <c r="H27" s="19">
        <f t="shared" si="5"/>
        <v>4284865.2</v>
      </c>
      <c r="I27" s="19">
        <f t="shared" si="5"/>
        <v>4284865.2</v>
      </c>
      <c r="J27" s="19">
        <f t="shared" si="5"/>
        <v>4284865.2</v>
      </c>
      <c r="K27" s="19">
        <f t="shared" si="5"/>
        <v>4284865.2</v>
      </c>
      <c r="L27" s="28">
        <f t="shared" si="1"/>
        <v>30783311.47625</v>
      </c>
      <c r="O27" s="9"/>
    </row>
    <row r="28" spans="1:15" ht="51">
      <c r="A28" s="34"/>
      <c r="B28" s="44"/>
      <c r="C28" s="41"/>
      <c r="D28" s="17" t="s">
        <v>33</v>
      </c>
      <c r="E28" s="32">
        <f>E32</f>
        <v>53755.025</v>
      </c>
      <c r="F28" s="19">
        <f aca="true" t="shared" si="6" ref="F28:K28">F32</f>
        <v>158036.6</v>
      </c>
      <c r="G28" s="19">
        <f t="shared" si="6"/>
        <v>158036.6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28">
        <f t="shared" si="1"/>
        <v>369828.225</v>
      </c>
      <c r="O28" s="9"/>
    </row>
    <row r="29" spans="1:15" ht="15">
      <c r="A29" s="34"/>
      <c r="B29" s="44"/>
      <c r="C29" s="42" t="s">
        <v>8</v>
      </c>
      <c r="D29" s="42"/>
      <c r="E29" s="42"/>
      <c r="F29" s="42"/>
      <c r="G29" s="42"/>
      <c r="H29" s="42"/>
      <c r="I29" s="42"/>
      <c r="J29" s="42"/>
      <c r="K29" s="42"/>
      <c r="L29" s="28">
        <f t="shared" si="1"/>
        <v>0</v>
      </c>
      <c r="O29" s="9"/>
    </row>
    <row r="30" spans="1:15" ht="25.5">
      <c r="A30" s="34"/>
      <c r="B30" s="44"/>
      <c r="C30" s="41" t="s">
        <v>13</v>
      </c>
      <c r="D30" s="17" t="s">
        <v>6</v>
      </c>
      <c r="E30" s="31">
        <f aca="true" t="shared" si="7" ref="E30:K30">E34+E36+E39+E41+E43+E45+E46+E47+E49+E51+E53+E58+E59+E61+E65+E67</f>
        <v>1852106.5999999994</v>
      </c>
      <c r="F30" s="18">
        <f t="shared" si="7"/>
        <v>1675768.0860000001</v>
      </c>
      <c r="G30" s="18">
        <f t="shared" si="7"/>
        <v>1731443.9000000001</v>
      </c>
      <c r="H30" s="18">
        <f t="shared" si="7"/>
        <v>1801334.0600000003</v>
      </c>
      <c r="I30" s="18">
        <f t="shared" si="7"/>
        <v>1801334.0600000003</v>
      </c>
      <c r="J30" s="18">
        <f t="shared" si="7"/>
        <v>1801334.0600000003</v>
      </c>
      <c r="K30" s="18">
        <f t="shared" si="7"/>
        <v>1801334.0600000003</v>
      </c>
      <c r="L30" s="28">
        <f t="shared" si="1"/>
        <v>12464654.826000001</v>
      </c>
      <c r="O30" s="9"/>
    </row>
    <row r="31" spans="1:15" ht="42.75" customHeight="1">
      <c r="A31" s="34"/>
      <c r="B31" s="44"/>
      <c r="C31" s="41"/>
      <c r="D31" s="17" t="s">
        <v>7</v>
      </c>
      <c r="E31" s="31">
        <f aca="true" t="shared" si="8" ref="E31:K31">E37+E48+E55+E56+E57+E35+E42+E54+E44+E40+E50+E60+E38+E52+E62+E64+E66+E68</f>
        <v>4239019.876250002</v>
      </c>
      <c r="F31" s="18">
        <f t="shared" si="8"/>
        <v>4523496.3</v>
      </c>
      <c r="G31" s="18">
        <f t="shared" si="8"/>
        <v>4770968.9</v>
      </c>
      <c r="H31" s="18">
        <f t="shared" si="8"/>
        <v>4251762.16</v>
      </c>
      <c r="I31" s="18">
        <f t="shared" si="8"/>
        <v>4251762.16</v>
      </c>
      <c r="J31" s="18">
        <f t="shared" si="8"/>
        <v>4251762.16</v>
      </c>
      <c r="K31" s="18">
        <f t="shared" si="8"/>
        <v>4251762.16</v>
      </c>
      <c r="L31" s="28">
        <f t="shared" si="1"/>
        <v>30540533.716250006</v>
      </c>
      <c r="O31" s="9"/>
    </row>
    <row r="32" spans="1:15" ht="42.75" customHeight="1">
      <c r="A32" s="34"/>
      <c r="B32" s="44"/>
      <c r="C32" s="41"/>
      <c r="D32" s="17" t="s">
        <v>33</v>
      </c>
      <c r="E32" s="31">
        <f>E63+E69</f>
        <v>53755.025</v>
      </c>
      <c r="F32" s="18">
        <f>F69</f>
        <v>158036.6</v>
      </c>
      <c r="G32" s="18">
        <f>G69</f>
        <v>158036.6</v>
      </c>
      <c r="H32" s="18">
        <f>H63</f>
        <v>0</v>
      </c>
      <c r="I32" s="18">
        <f>I63</f>
        <v>0</v>
      </c>
      <c r="J32" s="18">
        <f>J63</f>
        <v>0</v>
      </c>
      <c r="K32" s="18">
        <f>K63</f>
        <v>0</v>
      </c>
      <c r="L32" s="28">
        <f t="shared" si="1"/>
        <v>369828.225</v>
      </c>
      <c r="O32" s="9"/>
    </row>
    <row r="33" spans="1:15" ht="15">
      <c r="A33" s="34"/>
      <c r="B33" s="44"/>
      <c r="C33" s="34" t="s">
        <v>25</v>
      </c>
      <c r="D33" s="34"/>
      <c r="E33" s="34"/>
      <c r="F33" s="34"/>
      <c r="G33" s="34"/>
      <c r="H33" s="34"/>
      <c r="I33" s="34"/>
      <c r="J33" s="34"/>
      <c r="K33" s="34"/>
      <c r="L33" s="28">
        <f t="shared" si="1"/>
        <v>0</v>
      </c>
      <c r="O33" s="9"/>
    </row>
    <row r="34" spans="1:15" ht="42.75" customHeight="1">
      <c r="A34" s="34"/>
      <c r="B34" s="44"/>
      <c r="C34" s="34" t="s">
        <v>17</v>
      </c>
      <c r="D34" s="15" t="s">
        <v>6</v>
      </c>
      <c r="E34" s="20">
        <v>569529.7</v>
      </c>
      <c r="F34" s="20">
        <v>579749</v>
      </c>
      <c r="G34" s="20">
        <v>599311</v>
      </c>
      <c r="H34" s="20">
        <v>582227.1</v>
      </c>
      <c r="I34" s="20">
        <v>582227.1</v>
      </c>
      <c r="J34" s="20">
        <v>582227.1</v>
      </c>
      <c r="K34" s="20">
        <v>582227.1</v>
      </c>
      <c r="L34" s="28">
        <f t="shared" si="1"/>
        <v>4077498.1000000006</v>
      </c>
      <c r="N34" s="8"/>
      <c r="O34" s="9"/>
    </row>
    <row r="35" spans="1:15" ht="25.5">
      <c r="A35" s="34"/>
      <c r="B35" s="44"/>
      <c r="C35" s="34"/>
      <c r="D35" s="15" t="s">
        <v>11</v>
      </c>
      <c r="E35" s="20">
        <v>73704.2</v>
      </c>
      <c r="F35" s="20">
        <v>73704.2</v>
      </c>
      <c r="G35" s="20">
        <v>73704.2</v>
      </c>
      <c r="H35" s="20">
        <v>0</v>
      </c>
      <c r="I35" s="20">
        <v>0</v>
      </c>
      <c r="J35" s="20">
        <v>0</v>
      </c>
      <c r="K35" s="20">
        <v>0</v>
      </c>
      <c r="L35" s="28">
        <f t="shared" si="1"/>
        <v>221112.59999999998</v>
      </c>
      <c r="N35" s="8"/>
      <c r="O35" s="9"/>
    </row>
    <row r="36" spans="1:15" ht="52.5" customHeight="1">
      <c r="A36" s="34"/>
      <c r="B36" s="44"/>
      <c r="C36" s="29" t="s">
        <v>18</v>
      </c>
      <c r="D36" s="15" t="s">
        <v>6</v>
      </c>
      <c r="E36" s="20">
        <f>12138.8-255</f>
        <v>11883.8</v>
      </c>
      <c r="F36" s="20">
        <v>11018.8</v>
      </c>
      <c r="G36" s="20">
        <v>12618.8</v>
      </c>
      <c r="H36" s="20">
        <v>12618.8</v>
      </c>
      <c r="I36" s="20">
        <v>12618.8</v>
      </c>
      <c r="J36" s="20">
        <v>12618.8</v>
      </c>
      <c r="K36" s="20">
        <v>12618.8</v>
      </c>
      <c r="L36" s="28">
        <f t="shared" si="1"/>
        <v>85996.6</v>
      </c>
      <c r="N36" s="8"/>
      <c r="O36" s="9"/>
    </row>
    <row r="37" spans="1:15" ht="80.25" customHeight="1">
      <c r="A37" s="34"/>
      <c r="B37" s="44"/>
      <c r="C37" s="15" t="s">
        <v>31</v>
      </c>
      <c r="D37" s="15" t="s">
        <v>11</v>
      </c>
      <c r="E37" s="20">
        <f>3842718.7+3210.7+4797.3+3512.4</f>
        <v>3854239.1</v>
      </c>
      <c r="F37" s="20">
        <v>4088535.8</v>
      </c>
      <c r="G37" s="20">
        <v>4332110.3</v>
      </c>
      <c r="H37" s="20">
        <v>3991032.1</v>
      </c>
      <c r="I37" s="20">
        <v>3991032.1</v>
      </c>
      <c r="J37" s="20">
        <v>3991032.1</v>
      </c>
      <c r="K37" s="20">
        <v>3991032.1</v>
      </c>
      <c r="L37" s="28">
        <f t="shared" si="1"/>
        <v>28239013.6</v>
      </c>
      <c r="N37" s="8"/>
      <c r="O37" s="9"/>
    </row>
    <row r="38" spans="1:15" ht="120" customHeight="1">
      <c r="A38" s="34"/>
      <c r="B38" s="44"/>
      <c r="C38" s="15" t="s">
        <v>49</v>
      </c>
      <c r="D38" s="15" t="s">
        <v>11</v>
      </c>
      <c r="E38" s="20">
        <v>4950.2</v>
      </c>
      <c r="F38" s="20">
        <v>4950.2</v>
      </c>
      <c r="G38" s="20">
        <v>4950.2</v>
      </c>
      <c r="H38" s="20">
        <v>4222.5</v>
      </c>
      <c r="I38" s="20">
        <v>4222.5</v>
      </c>
      <c r="J38" s="20">
        <v>4222.5</v>
      </c>
      <c r="K38" s="20">
        <v>4222.5</v>
      </c>
      <c r="L38" s="28">
        <f t="shared" si="1"/>
        <v>31740.600000000002</v>
      </c>
      <c r="N38" s="8"/>
      <c r="O38" s="9"/>
    </row>
    <row r="39" spans="1:15" ht="42.75" customHeight="1">
      <c r="A39" s="34"/>
      <c r="B39" s="44"/>
      <c r="C39" s="34" t="s">
        <v>50</v>
      </c>
      <c r="D39" s="15" t="s">
        <v>6</v>
      </c>
      <c r="E39" s="20">
        <f>385411.6+185.7</f>
        <v>385597.3</v>
      </c>
      <c r="F39" s="20">
        <f>400918.8-232.664</f>
        <v>400686.136</v>
      </c>
      <c r="G39" s="20">
        <v>410228</v>
      </c>
      <c r="H39" s="20">
        <v>343207.446</v>
      </c>
      <c r="I39" s="20">
        <v>343207.446</v>
      </c>
      <c r="J39" s="20">
        <v>343207.446</v>
      </c>
      <c r="K39" s="20">
        <v>343207.446</v>
      </c>
      <c r="L39" s="28">
        <f t="shared" si="1"/>
        <v>2569341.2199999997</v>
      </c>
      <c r="N39" s="8"/>
      <c r="O39" s="9"/>
    </row>
    <row r="40" spans="1:15" ht="25.5">
      <c r="A40" s="34"/>
      <c r="B40" s="44"/>
      <c r="C40" s="34"/>
      <c r="D40" s="15" t="s">
        <v>11</v>
      </c>
      <c r="E40" s="20">
        <v>8414</v>
      </c>
      <c r="F40" s="20">
        <v>8414</v>
      </c>
      <c r="G40" s="20">
        <v>8414</v>
      </c>
      <c r="H40" s="20">
        <v>0</v>
      </c>
      <c r="I40" s="20">
        <v>0</v>
      </c>
      <c r="J40" s="20">
        <v>0</v>
      </c>
      <c r="K40" s="20">
        <v>0</v>
      </c>
      <c r="L40" s="28">
        <f t="shared" si="1"/>
        <v>25242</v>
      </c>
      <c r="N40" s="8"/>
      <c r="O40" s="9"/>
    </row>
    <row r="41" spans="1:15" ht="33" customHeight="1">
      <c r="A41" s="34"/>
      <c r="B41" s="44"/>
      <c r="C41" s="34" t="s">
        <v>51</v>
      </c>
      <c r="D41" s="15" t="s">
        <v>6</v>
      </c>
      <c r="E41" s="20">
        <v>332361.6</v>
      </c>
      <c r="F41" s="20">
        <f>343770-395.6</f>
        <v>343374.4</v>
      </c>
      <c r="G41" s="20">
        <f>360873.5-395.7</f>
        <v>360477.8</v>
      </c>
      <c r="H41" s="20">
        <v>392110.514</v>
      </c>
      <c r="I41" s="20">
        <v>392110.514</v>
      </c>
      <c r="J41" s="20">
        <v>392110.514</v>
      </c>
      <c r="K41" s="20">
        <v>392110.514</v>
      </c>
      <c r="L41" s="28">
        <f t="shared" si="1"/>
        <v>2604655.8559999997</v>
      </c>
      <c r="N41" s="8"/>
      <c r="O41" s="9"/>
    </row>
    <row r="42" spans="1:15" ht="27.75" customHeight="1">
      <c r="A42" s="34"/>
      <c r="B42" s="44"/>
      <c r="C42" s="34"/>
      <c r="D42" s="15" t="s">
        <v>11</v>
      </c>
      <c r="E42" s="20">
        <f>46254.6-1280.4</f>
        <v>44974.2</v>
      </c>
      <c r="F42" s="20">
        <v>48409.8</v>
      </c>
      <c r="G42" s="20">
        <v>50178.6</v>
      </c>
      <c r="H42" s="20">
        <v>0</v>
      </c>
      <c r="I42" s="20">
        <v>0</v>
      </c>
      <c r="J42" s="20">
        <v>0</v>
      </c>
      <c r="K42" s="20">
        <v>0</v>
      </c>
      <c r="L42" s="28">
        <f t="shared" si="1"/>
        <v>143562.59999999998</v>
      </c>
      <c r="N42" s="8"/>
      <c r="O42" s="9"/>
    </row>
    <row r="43" spans="1:15" ht="25.5">
      <c r="A43" s="34"/>
      <c r="B43" s="44"/>
      <c r="C43" s="34" t="s">
        <v>52</v>
      </c>
      <c r="D43" s="15" t="s">
        <v>6</v>
      </c>
      <c r="E43" s="20">
        <v>3511.5</v>
      </c>
      <c r="F43" s="20">
        <f>3511+36.1</f>
        <v>3547.1</v>
      </c>
      <c r="G43" s="20">
        <f>3619.4+36.1</f>
        <v>3655.5</v>
      </c>
      <c r="H43" s="20">
        <v>3649.1</v>
      </c>
      <c r="I43" s="20">
        <v>3649.1</v>
      </c>
      <c r="J43" s="20">
        <v>3649.1</v>
      </c>
      <c r="K43" s="20">
        <v>3649.1</v>
      </c>
      <c r="L43" s="28">
        <f t="shared" si="1"/>
        <v>25310.5</v>
      </c>
      <c r="N43" s="13"/>
      <c r="O43" s="9"/>
    </row>
    <row r="44" spans="1:15" ht="30" customHeight="1">
      <c r="A44" s="34"/>
      <c r="B44" s="44"/>
      <c r="C44" s="34"/>
      <c r="D44" s="15" t="s">
        <v>11</v>
      </c>
      <c r="E44" s="20">
        <f>27909.6-15670.4</f>
        <v>12239.199999999999</v>
      </c>
      <c r="F44" s="20">
        <f>28314.6+685.6</f>
        <v>29000.199999999997</v>
      </c>
      <c r="G44" s="20">
        <f>29446.2+685.6</f>
        <v>30131.8</v>
      </c>
      <c r="H44" s="20">
        <v>22152</v>
      </c>
      <c r="I44" s="20">
        <v>22152</v>
      </c>
      <c r="J44" s="20">
        <v>22152</v>
      </c>
      <c r="K44" s="20">
        <v>22152</v>
      </c>
      <c r="L44" s="28">
        <f t="shared" si="1"/>
        <v>159979.2</v>
      </c>
      <c r="N44" s="13"/>
      <c r="O44" s="9"/>
    </row>
    <row r="45" spans="1:15" ht="30.75" customHeight="1">
      <c r="A45" s="34"/>
      <c r="B45" s="44"/>
      <c r="C45" s="15" t="s">
        <v>53</v>
      </c>
      <c r="D45" s="15" t="s">
        <v>6</v>
      </c>
      <c r="E45" s="20">
        <v>90916.4</v>
      </c>
      <c r="F45" s="20">
        <v>90916.4</v>
      </c>
      <c r="G45" s="20">
        <v>90916.4</v>
      </c>
      <c r="H45" s="20">
        <v>92195.1</v>
      </c>
      <c r="I45" s="20">
        <v>92195.1</v>
      </c>
      <c r="J45" s="20">
        <v>92195.1</v>
      </c>
      <c r="K45" s="20">
        <v>92195.1</v>
      </c>
      <c r="L45" s="28">
        <f t="shared" si="1"/>
        <v>641529.6</v>
      </c>
      <c r="N45" s="8"/>
      <c r="O45" s="9"/>
    </row>
    <row r="46" spans="1:15" ht="32.25" customHeight="1">
      <c r="A46" s="34"/>
      <c r="B46" s="44"/>
      <c r="C46" s="15" t="s">
        <v>54</v>
      </c>
      <c r="D46" s="15" t="s">
        <v>6</v>
      </c>
      <c r="E46" s="20">
        <v>65743.9</v>
      </c>
      <c r="F46" s="20">
        <v>65743.9</v>
      </c>
      <c r="G46" s="20">
        <v>65743.9</v>
      </c>
      <c r="H46" s="20">
        <v>65743.9</v>
      </c>
      <c r="I46" s="20">
        <v>65743.9</v>
      </c>
      <c r="J46" s="20">
        <v>65743.9</v>
      </c>
      <c r="K46" s="20">
        <v>65743.9</v>
      </c>
      <c r="L46" s="28">
        <f t="shared" si="1"/>
        <v>460207.30000000005</v>
      </c>
      <c r="N46" s="8"/>
      <c r="O46" s="9"/>
    </row>
    <row r="47" spans="1:15" ht="17.25" customHeight="1" hidden="1">
      <c r="A47" s="34"/>
      <c r="B47" s="44"/>
      <c r="C47" s="34" t="s">
        <v>55</v>
      </c>
      <c r="D47" s="15" t="s">
        <v>6</v>
      </c>
      <c r="E47" s="20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8">
        <f t="shared" si="1"/>
        <v>0</v>
      </c>
      <c r="N47" s="8"/>
      <c r="O47" s="9"/>
    </row>
    <row r="48" spans="1:15" ht="42.75" customHeight="1">
      <c r="A48" s="34"/>
      <c r="B48" s="44"/>
      <c r="C48" s="34"/>
      <c r="D48" s="15" t="s">
        <v>11</v>
      </c>
      <c r="E48" s="20">
        <f>26456.1+10.14-26466.24</f>
        <v>0</v>
      </c>
      <c r="F48" s="20">
        <v>27493.5</v>
      </c>
      <c r="G48" s="20">
        <v>28531.2</v>
      </c>
      <c r="H48" s="20">
        <v>24430.66</v>
      </c>
      <c r="I48" s="20">
        <v>24430.66</v>
      </c>
      <c r="J48" s="20">
        <v>24430.66</v>
      </c>
      <c r="K48" s="20">
        <v>24430.66</v>
      </c>
      <c r="L48" s="28">
        <f t="shared" si="1"/>
        <v>153747.34000000003</v>
      </c>
      <c r="N48" s="8"/>
      <c r="O48" s="9"/>
    </row>
    <row r="49" spans="1:15" ht="69" customHeight="1">
      <c r="A49" s="34"/>
      <c r="B49" s="44"/>
      <c r="C49" s="34" t="s">
        <v>56</v>
      </c>
      <c r="D49" s="15" t="s">
        <v>6</v>
      </c>
      <c r="E49" s="20">
        <f>21312.2+11386.7</f>
        <v>32698.9</v>
      </c>
      <c r="F49" s="20">
        <v>0</v>
      </c>
      <c r="G49" s="20">
        <v>0</v>
      </c>
      <c r="H49" s="20">
        <v>23372.2</v>
      </c>
      <c r="I49" s="20">
        <v>23372.2</v>
      </c>
      <c r="J49" s="20">
        <v>23372.2</v>
      </c>
      <c r="K49" s="20">
        <v>23372.2</v>
      </c>
      <c r="L49" s="28">
        <f t="shared" si="1"/>
        <v>126187.70000000001</v>
      </c>
      <c r="N49" s="8"/>
      <c r="O49" s="9"/>
    </row>
    <row r="50" spans="1:15" ht="51" customHeight="1" hidden="1">
      <c r="A50" s="34"/>
      <c r="B50" s="44"/>
      <c r="C50" s="34"/>
      <c r="D50" s="15" t="s">
        <v>11</v>
      </c>
      <c r="E50" s="20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8">
        <f t="shared" si="1"/>
        <v>0</v>
      </c>
      <c r="N50" s="8"/>
      <c r="O50" s="9"/>
    </row>
    <row r="51" spans="1:15" ht="21" customHeight="1">
      <c r="A51" s="34"/>
      <c r="B51" s="44"/>
      <c r="C51" s="34" t="s">
        <v>57</v>
      </c>
      <c r="D51" s="15" t="s">
        <v>6</v>
      </c>
      <c r="E51" s="20">
        <f>41430.6+74799.6+1000.9+7152.7+5647.5+2687.6</f>
        <v>132718.9</v>
      </c>
      <c r="F51" s="20">
        <f>1328.75+500</f>
        <v>1828.75</v>
      </c>
      <c r="G51" s="20">
        <v>1902</v>
      </c>
      <c r="H51" s="20">
        <v>69419.7</v>
      </c>
      <c r="I51" s="20">
        <v>69419.7</v>
      </c>
      <c r="J51" s="20">
        <v>69419.7</v>
      </c>
      <c r="K51" s="20">
        <v>69419.7</v>
      </c>
      <c r="L51" s="28">
        <f t="shared" si="1"/>
        <v>414128.44999999995</v>
      </c>
      <c r="N51" s="8"/>
      <c r="O51" s="9"/>
    </row>
    <row r="52" spans="1:15" ht="46.5" customHeight="1">
      <c r="A52" s="34"/>
      <c r="B52" s="44"/>
      <c r="C52" s="34"/>
      <c r="D52" s="15" t="s">
        <v>11</v>
      </c>
      <c r="E52" s="20">
        <v>9552</v>
      </c>
      <c r="F52" s="20">
        <v>5315</v>
      </c>
      <c r="G52" s="20">
        <v>7608</v>
      </c>
      <c r="H52" s="20"/>
      <c r="I52" s="20"/>
      <c r="J52" s="20"/>
      <c r="K52" s="20"/>
      <c r="L52" s="28">
        <f t="shared" si="1"/>
        <v>22475</v>
      </c>
      <c r="N52" s="8"/>
      <c r="O52" s="9"/>
    </row>
    <row r="53" spans="1:15" ht="28.5" customHeight="1">
      <c r="A53" s="34"/>
      <c r="B53" s="44"/>
      <c r="C53" s="34" t="s">
        <v>58</v>
      </c>
      <c r="D53" s="15" t="s">
        <v>6</v>
      </c>
      <c r="E53" s="20">
        <f>167781.6-2687.6</f>
        <v>165094</v>
      </c>
      <c r="F53" s="20">
        <v>176324.9</v>
      </c>
      <c r="G53" s="20">
        <v>185611.8</v>
      </c>
      <c r="H53" s="20">
        <v>215811.5</v>
      </c>
      <c r="I53" s="20">
        <v>215811.5</v>
      </c>
      <c r="J53" s="20">
        <v>215811.5</v>
      </c>
      <c r="K53" s="20">
        <v>215811.5</v>
      </c>
      <c r="L53" s="28">
        <f t="shared" si="1"/>
        <v>1390276.7</v>
      </c>
      <c r="O53" s="9"/>
    </row>
    <row r="54" spans="1:15" ht="62.25" customHeight="1">
      <c r="A54" s="34"/>
      <c r="B54" s="44"/>
      <c r="C54" s="34"/>
      <c r="D54" s="15" t="s">
        <v>11</v>
      </c>
      <c r="E54" s="20">
        <v>58400.1</v>
      </c>
      <c r="F54" s="20">
        <v>58400.1</v>
      </c>
      <c r="G54" s="20">
        <v>58400.1</v>
      </c>
      <c r="H54" s="20">
        <v>0</v>
      </c>
      <c r="I54" s="20">
        <v>0</v>
      </c>
      <c r="J54" s="20">
        <v>0</v>
      </c>
      <c r="K54" s="20">
        <v>0</v>
      </c>
      <c r="L54" s="28">
        <f t="shared" si="1"/>
        <v>175200.3</v>
      </c>
      <c r="O54" s="9"/>
    </row>
    <row r="55" spans="1:15" ht="96.75" customHeight="1">
      <c r="A55" s="34"/>
      <c r="B55" s="44"/>
      <c r="C55" s="15" t="s">
        <v>59</v>
      </c>
      <c r="D55" s="15" t="s">
        <v>11</v>
      </c>
      <c r="E55" s="20">
        <v>109990.7</v>
      </c>
      <c r="F55" s="20">
        <v>112899.8</v>
      </c>
      <c r="G55" s="20">
        <v>116240.2</v>
      </c>
      <c r="H55" s="20">
        <v>125991.6</v>
      </c>
      <c r="I55" s="20">
        <v>125991.6</v>
      </c>
      <c r="J55" s="20">
        <v>125991.6</v>
      </c>
      <c r="K55" s="20">
        <v>125991.6</v>
      </c>
      <c r="L55" s="28">
        <f t="shared" si="1"/>
        <v>843097.1</v>
      </c>
      <c r="O55" s="9"/>
    </row>
    <row r="56" spans="1:15" ht="141.75" customHeight="1" hidden="1">
      <c r="A56" s="34"/>
      <c r="B56" s="44"/>
      <c r="C56" s="15" t="s">
        <v>29</v>
      </c>
      <c r="D56" s="15" t="s">
        <v>11</v>
      </c>
      <c r="E56" s="20"/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8">
        <f t="shared" si="1"/>
        <v>0</v>
      </c>
      <c r="O56" s="9"/>
    </row>
    <row r="57" spans="1:15" ht="64.5" customHeight="1">
      <c r="A57" s="34"/>
      <c r="B57" s="44"/>
      <c r="C57" s="15" t="s">
        <v>60</v>
      </c>
      <c r="D57" s="15" t="s">
        <v>11</v>
      </c>
      <c r="E57" s="20">
        <v>44163.3</v>
      </c>
      <c r="F57" s="20">
        <v>44553.8</v>
      </c>
      <c r="G57" s="20">
        <v>45280.4</v>
      </c>
      <c r="H57" s="20">
        <v>73406.7</v>
      </c>
      <c r="I57" s="20">
        <v>73406.7</v>
      </c>
      <c r="J57" s="20">
        <v>73406.7</v>
      </c>
      <c r="K57" s="20">
        <v>73406.7</v>
      </c>
      <c r="L57" s="28">
        <f t="shared" si="1"/>
        <v>427624.3</v>
      </c>
      <c r="O57" s="9"/>
    </row>
    <row r="58" spans="1:15" ht="54" customHeight="1">
      <c r="A58" s="34"/>
      <c r="B58" s="44"/>
      <c r="C58" s="15" t="s">
        <v>62</v>
      </c>
      <c r="D58" s="15" t="s">
        <v>6</v>
      </c>
      <c r="E58" s="20">
        <f>743.6+255+49.4</f>
        <v>1048</v>
      </c>
      <c r="F58" s="20">
        <v>743.6</v>
      </c>
      <c r="G58" s="20">
        <v>743.6</v>
      </c>
      <c r="H58" s="20">
        <v>743.6</v>
      </c>
      <c r="I58" s="20">
        <v>743.6</v>
      </c>
      <c r="J58" s="20">
        <v>743.6</v>
      </c>
      <c r="K58" s="20">
        <v>743.6</v>
      </c>
      <c r="L58" s="28">
        <f t="shared" si="1"/>
        <v>5509.6</v>
      </c>
      <c r="O58" s="9"/>
    </row>
    <row r="59" spans="1:15" ht="51">
      <c r="A59" s="34"/>
      <c r="B59" s="44"/>
      <c r="C59" s="15" t="s">
        <v>61</v>
      </c>
      <c r="D59" s="15" t="s">
        <v>6</v>
      </c>
      <c r="E59" s="20">
        <f>235.1-49.4</f>
        <v>185.7</v>
      </c>
      <c r="F59" s="20">
        <v>235.1</v>
      </c>
      <c r="G59" s="20">
        <v>235.1</v>
      </c>
      <c r="H59" s="20">
        <v>235.1</v>
      </c>
      <c r="I59" s="20">
        <v>235.1</v>
      </c>
      <c r="J59" s="20">
        <v>235.1</v>
      </c>
      <c r="K59" s="20">
        <v>235.1</v>
      </c>
      <c r="L59" s="28">
        <f t="shared" si="1"/>
        <v>1596.3</v>
      </c>
      <c r="O59" s="9"/>
    </row>
    <row r="60" spans="1:15" ht="25.5">
      <c r="A60" s="34"/>
      <c r="B60" s="44"/>
      <c r="C60" s="29" t="s">
        <v>35</v>
      </c>
      <c r="D60" s="15" t="s">
        <v>11</v>
      </c>
      <c r="E60" s="20">
        <v>10419.9</v>
      </c>
      <c r="F60" s="20">
        <v>10419.9</v>
      </c>
      <c r="G60" s="20">
        <v>10419.9</v>
      </c>
      <c r="H60" s="20">
        <v>10526.6</v>
      </c>
      <c r="I60" s="20">
        <v>10526.6</v>
      </c>
      <c r="J60" s="20">
        <v>10526.6</v>
      </c>
      <c r="K60" s="20">
        <v>10526.6</v>
      </c>
      <c r="L60" s="28">
        <f t="shared" si="1"/>
        <v>73366.09999999999</v>
      </c>
      <c r="O60" s="9"/>
    </row>
    <row r="61" spans="1:15" ht="51">
      <c r="A61" s="34"/>
      <c r="B61" s="44"/>
      <c r="C61" s="29" t="s">
        <v>64</v>
      </c>
      <c r="D61" s="15" t="s">
        <v>6</v>
      </c>
      <c r="E61" s="20">
        <v>26096.9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8">
        <f t="shared" si="1"/>
        <v>26096.9</v>
      </c>
      <c r="O61" s="9"/>
    </row>
    <row r="62" spans="1:15" ht="60" customHeight="1">
      <c r="A62" s="34"/>
      <c r="B62" s="44"/>
      <c r="C62" s="34" t="s">
        <v>65</v>
      </c>
      <c r="D62" s="15" t="s">
        <v>11</v>
      </c>
      <c r="E62" s="33">
        <f>93.6-0.02375</f>
        <v>93.57624999999999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8">
        <f t="shared" si="1"/>
        <v>93.57624999999999</v>
      </c>
      <c r="O62" s="9"/>
    </row>
    <row r="63" spans="1:15" ht="18.75" customHeight="1">
      <c r="A63" s="34"/>
      <c r="B63" s="44"/>
      <c r="C63" s="34"/>
      <c r="D63" s="15" t="s">
        <v>66</v>
      </c>
      <c r="E63" s="33">
        <f>1076.1+0.025</f>
        <v>1076.125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8">
        <f t="shared" si="1"/>
        <v>1076.125</v>
      </c>
      <c r="O63" s="9"/>
    </row>
    <row r="64" spans="1:15" ht="51">
      <c r="A64" s="34"/>
      <c r="B64" s="44"/>
      <c r="C64" s="29" t="s">
        <v>68</v>
      </c>
      <c r="D64" s="15" t="s">
        <v>11</v>
      </c>
      <c r="E64" s="20">
        <v>5000</v>
      </c>
      <c r="F64" s="20">
        <v>5000</v>
      </c>
      <c r="G64" s="20">
        <v>5000</v>
      </c>
      <c r="H64" s="20">
        <v>0</v>
      </c>
      <c r="I64" s="20">
        <v>0</v>
      </c>
      <c r="J64" s="20">
        <v>0</v>
      </c>
      <c r="K64" s="20">
        <v>0</v>
      </c>
      <c r="L64" s="28">
        <f t="shared" si="1"/>
        <v>15000</v>
      </c>
      <c r="O64" s="9"/>
    </row>
    <row r="65" spans="1:15" ht="27" customHeight="1">
      <c r="A65" s="34"/>
      <c r="B65" s="44"/>
      <c r="C65" s="34" t="s">
        <v>67</v>
      </c>
      <c r="D65" s="15" t="s">
        <v>6</v>
      </c>
      <c r="E65" s="20">
        <v>480</v>
      </c>
      <c r="F65" s="20">
        <v>1600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8">
        <f t="shared" si="1"/>
        <v>2080</v>
      </c>
      <c r="O65" s="9"/>
    </row>
    <row r="66" spans="1:15" ht="25.5">
      <c r="A66" s="34"/>
      <c r="B66" s="44"/>
      <c r="C66" s="34"/>
      <c r="D66" s="15" t="s">
        <v>11</v>
      </c>
      <c r="E66" s="20">
        <v>1920</v>
      </c>
      <c r="F66" s="20">
        <v>6400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8">
        <f t="shared" si="1"/>
        <v>8320</v>
      </c>
      <c r="O66" s="9"/>
    </row>
    <row r="67" spans="1:15" ht="63.75">
      <c r="A67" s="34"/>
      <c r="B67" s="44"/>
      <c r="C67" s="29" t="s">
        <v>70</v>
      </c>
      <c r="D67" s="15" t="s">
        <v>6</v>
      </c>
      <c r="E67" s="20">
        <f>34190+50</f>
        <v>34240</v>
      </c>
      <c r="F67" s="20"/>
      <c r="G67" s="20"/>
      <c r="H67" s="20"/>
      <c r="I67" s="20"/>
      <c r="J67" s="20"/>
      <c r="K67" s="20"/>
      <c r="L67" s="28">
        <f t="shared" si="1"/>
        <v>34240</v>
      </c>
      <c r="O67" s="9"/>
    </row>
    <row r="68" spans="1:15" ht="56.25" customHeight="1">
      <c r="A68" s="34"/>
      <c r="B68" s="44"/>
      <c r="C68" s="29" t="s">
        <v>71</v>
      </c>
      <c r="D68" s="15" t="s">
        <v>11</v>
      </c>
      <c r="E68" s="20">
        <v>959.4</v>
      </c>
      <c r="F68" s="20"/>
      <c r="G68" s="20"/>
      <c r="H68" s="20"/>
      <c r="I68" s="20"/>
      <c r="J68" s="20"/>
      <c r="K68" s="20"/>
      <c r="L68" s="28">
        <f t="shared" si="1"/>
        <v>959.4</v>
      </c>
      <c r="O68" s="9"/>
    </row>
    <row r="69" spans="1:15" ht="54.75" customHeight="1">
      <c r="A69" s="34"/>
      <c r="B69" s="44"/>
      <c r="C69" s="29" t="s">
        <v>72</v>
      </c>
      <c r="D69" s="15" t="s">
        <v>66</v>
      </c>
      <c r="E69" s="20">
        <v>52678.9</v>
      </c>
      <c r="F69" s="20">
        <v>158036.6</v>
      </c>
      <c r="G69" s="20">
        <v>158036.6</v>
      </c>
      <c r="H69" s="20"/>
      <c r="I69" s="20"/>
      <c r="J69" s="20"/>
      <c r="K69" s="20"/>
      <c r="L69" s="28">
        <f t="shared" si="1"/>
        <v>368752.1</v>
      </c>
      <c r="O69" s="9"/>
    </row>
    <row r="70" spans="1:15" ht="15">
      <c r="A70" s="34"/>
      <c r="B70" s="44"/>
      <c r="C70" s="29"/>
      <c r="D70" s="15"/>
      <c r="E70" s="20"/>
      <c r="F70" s="20"/>
      <c r="G70" s="20"/>
      <c r="H70" s="20"/>
      <c r="I70" s="20"/>
      <c r="J70" s="20"/>
      <c r="K70" s="20"/>
      <c r="L70" s="28"/>
      <c r="O70" s="9"/>
    </row>
    <row r="71" spans="1:15" ht="15" customHeight="1">
      <c r="A71" s="34"/>
      <c r="B71" s="44"/>
      <c r="C71" s="42" t="s">
        <v>34</v>
      </c>
      <c r="D71" s="42"/>
      <c r="E71" s="42"/>
      <c r="F71" s="42"/>
      <c r="G71" s="42"/>
      <c r="H71" s="42"/>
      <c r="I71" s="42"/>
      <c r="J71" s="42"/>
      <c r="K71" s="42"/>
      <c r="L71" s="28">
        <f t="shared" si="1"/>
        <v>0</v>
      </c>
      <c r="O71" s="9"/>
    </row>
    <row r="72" spans="1:15" ht="25.5">
      <c r="A72" s="34"/>
      <c r="B72" s="44"/>
      <c r="C72" s="41" t="s">
        <v>13</v>
      </c>
      <c r="D72" s="17" t="s">
        <v>6</v>
      </c>
      <c r="E72" s="18">
        <f>E75</f>
        <v>70</v>
      </c>
      <c r="F72" s="18">
        <f>F75</f>
        <v>70</v>
      </c>
      <c r="G72" s="18">
        <f aca="true" t="shared" si="9" ref="G72:K73">G75</f>
        <v>70</v>
      </c>
      <c r="H72" s="18">
        <f t="shared" si="9"/>
        <v>10</v>
      </c>
      <c r="I72" s="18">
        <f t="shared" si="9"/>
        <v>10</v>
      </c>
      <c r="J72" s="18">
        <f t="shared" si="9"/>
        <v>10</v>
      </c>
      <c r="K72" s="18">
        <f t="shared" si="9"/>
        <v>10</v>
      </c>
      <c r="L72" s="28">
        <f t="shared" si="1"/>
        <v>250</v>
      </c>
      <c r="O72" s="9"/>
    </row>
    <row r="73" spans="1:15" ht="38.25">
      <c r="A73" s="34"/>
      <c r="B73" s="44"/>
      <c r="C73" s="41"/>
      <c r="D73" s="17" t="s">
        <v>7</v>
      </c>
      <c r="E73" s="18">
        <f>E76</f>
        <v>28587</v>
      </c>
      <c r="F73" s="18">
        <f>F76</f>
        <v>40097.8</v>
      </c>
      <c r="G73" s="18">
        <f t="shared" si="9"/>
        <v>41680.8</v>
      </c>
      <c r="H73" s="18">
        <f t="shared" si="9"/>
        <v>33103.04</v>
      </c>
      <c r="I73" s="18">
        <f t="shared" si="9"/>
        <v>33103.04</v>
      </c>
      <c r="J73" s="18">
        <f t="shared" si="9"/>
        <v>33103.04</v>
      </c>
      <c r="K73" s="18">
        <f t="shared" si="9"/>
        <v>33103.04</v>
      </c>
      <c r="L73" s="28">
        <f t="shared" si="1"/>
        <v>242777.76</v>
      </c>
      <c r="O73" s="9"/>
    </row>
    <row r="74" spans="1:15" ht="15">
      <c r="A74" s="34"/>
      <c r="B74" s="44"/>
      <c r="C74" s="34" t="s">
        <v>25</v>
      </c>
      <c r="D74" s="34"/>
      <c r="E74" s="34"/>
      <c r="F74" s="34"/>
      <c r="G74" s="34"/>
      <c r="H74" s="34"/>
      <c r="I74" s="34"/>
      <c r="J74" s="34"/>
      <c r="K74" s="34"/>
      <c r="L74" s="28">
        <f t="shared" si="1"/>
        <v>0</v>
      </c>
      <c r="O74" s="9"/>
    </row>
    <row r="75" spans="1:15" ht="18.75" customHeight="1">
      <c r="A75" s="34"/>
      <c r="B75" s="44"/>
      <c r="C75" s="34" t="s">
        <v>52</v>
      </c>
      <c r="D75" s="15" t="s">
        <v>6</v>
      </c>
      <c r="E75" s="20">
        <v>70</v>
      </c>
      <c r="F75" s="20">
        <v>70</v>
      </c>
      <c r="G75" s="20">
        <v>70</v>
      </c>
      <c r="H75" s="20">
        <v>10</v>
      </c>
      <c r="I75" s="20">
        <v>10</v>
      </c>
      <c r="J75" s="20">
        <v>10</v>
      </c>
      <c r="K75" s="20">
        <v>10</v>
      </c>
      <c r="L75" s="28">
        <f t="shared" si="1"/>
        <v>250</v>
      </c>
      <c r="O75" s="9"/>
    </row>
    <row r="76" spans="1:15" ht="25.5">
      <c r="A76" s="34"/>
      <c r="B76" s="44"/>
      <c r="C76" s="34"/>
      <c r="D76" s="15" t="s">
        <v>11</v>
      </c>
      <c r="E76" s="20">
        <f>38516.2+2.3-9931.5</f>
        <v>28587</v>
      </c>
      <c r="F76" s="20">
        <v>40097.8</v>
      </c>
      <c r="G76" s="20">
        <v>41680.8</v>
      </c>
      <c r="H76" s="20">
        <v>33103.04</v>
      </c>
      <c r="I76" s="20">
        <v>33103.04</v>
      </c>
      <c r="J76" s="20">
        <v>33103.04</v>
      </c>
      <c r="K76" s="20">
        <v>33103.04</v>
      </c>
      <c r="L76" s="28">
        <f t="shared" si="1"/>
        <v>242777.76</v>
      </c>
      <c r="O76" s="9"/>
    </row>
    <row r="77" spans="1:15" ht="30" customHeight="1">
      <c r="A77" s="35">
        <v>2</v>
      </c>
      <c r="B77" s="38" t="s">
        <v>26</v>
      </c>
      <c r="C77" s="41" t="s">
        <v>27</v>
      </c>
      <c r="D77" s="17" t="s">
        <v>28</v>
      </c>
      <c r="E77" s="18">
        <f aca="true" t="shared" si="10" ref="E77:K77">E82+E83</f>
        <v>50702.1</v>
      </c>
      <c r="F77" s="18">
        <f t="shared" si="10"/>
        <v>50940.200000000004</v>
      </c>
      <c r="G77" s="18">
        <f t="shared" si="10"/>
        <v>52762.3</v>
      </c>
      <c r="H77" s="18">
        <f t="shared" si="10"/>
        <v>47030.5</v>
      </c>
      <c r="I77" s="18">
        <f t="shared" si="10"/>
        <v>47030.5</v>
      </c>
      <c r="J77" s="18">
        <f t="shared" si="10"/>
        <v>47030.5</v>
      </c>
      <c r="K77" s="18">
        <f t="shared" si="10"/>
        <v>47030.5</v>
      </c>
      <c r="L77" s="28">
        <f t="shared" si="1"/>
        <v>342526.6</v>
      </c>
      <c r="O77" s="9"/>
    </row>
    <row r="78" spans="1:15" ht="15">
      <c r="A78" s="36"/>
      <c r="B78" s="39"/>
      <c r="C78" s="41"/>
      <c r="D78" s="34" t="s">
        <v>24</v>
      </c>
      <c r="E78" s="34"/>
      <c r="F78" s="34"/>
      <c r="G78" s="34"/>
      <c r="H78" s="34"/>
      <c r="I78" s="34"/>
      <c r="J78" s="34"/>
      <c r="K78" s="34"/>
      <c r="L78" s="28">
        <f t="shared" si="1"/>
        <v>0</v>
      </c>
      <c r="O78" s="9"/>
    </row>
    <row r="79" spans="1:15" ht="15">
      <c r="A79" s="36"/>
      <c r="B79" s="39"/>
      <c r="C79" s="41"/>
      <c r="D79" s="17" t="s">
        <v>6</v>
      </c>
      <c r="E79" s="19">
        <f>E82</f>
        <v>41068.299999999996</v>
      </c>
      <c r="F79" s="19">
        <f>F82</f>
        <v>41053.9</v>
      </c>
      <c r="G79" s="19">
        <f aca="true" t="shared" si="11" ref="G79:K80">G82</f>
        <v>42591.6</v>
      </c>
      <c r="H79" s="19">
        <f t="shared" si="11"/>
        <v>37223.4</v>
      </c>
      <c r="I79" s="19">
        <f t="shared" si="11"/>
        <v>37223.4</v>
      </c>
      <c r="J79" s="19">
        <f t="shared" si="11"/>
        <v>37223.4</v>
      </c>
      <c r="K79" s="19">
        <f t="shared" si="11"/>
        <v>37223.4</v>
      </c>
      <c r="L79" s="28">
        <f t="shared" si="1"/>
        <v>273607.39999999997</v>
      </c>
      <c r="O79" s="9"/>
    </row>
    <row r="80" spans="1:15" ht="38.25">
      <c r="A80" s="36"/>
      <c r="B80" s="39"/>
      <c r="C80" s="41"/>
      <c r="D80" s="17" t="s">
        <v>7</v>
      </c>
      <c r="E80" s="19">
        <f>E83</f>
        <v>9633.800000000001</v>
      </c>
      <c r="F80" s="19">
        <f>F83</f>
        <v>9886.300000000001</v>
      </c>
      <c r="G80" s="19">
        <f>G83</f>
        <v>10170.7</v>
      </c>
      <c r="H80" s="19">
        <f>H83</f>
        <v>9807.1</v>
      </c>
      <c r="I80" s="19">
        <f t="shared" si="11"/>
        <v>9807.1</v>
      </c>
      <c r="J80" s="19">
        <f t="shared" si="11"/>
        <v>9807.1</v>
      </c>
      <c r="K80" s="19">
        <f t="shared" si="11"/>
        <v>9807.1</v>
      </c>
      <c r="L80" s="28">
        <f t="shared" si="1"/>
        <v>68919.2</v>
      </c>
      <c r="O80" s="9"/>
    </row>
    <row r="81" spans="1:15" ht="15">
      <c r="A81" s="36"/>
      <c r="B81" s="39"/>
      <c r="C81" s="42" t="s">
        <v>8</v>
      </c>
      <c r="D81" s="42"/>
      <c r="E81" s="42"/>
      <c r="F81" s="42"/>
      <c r="G81" s="42"/>
      <c r="H81" s="42"/>
      <c r="I81" s="42"/>
      <c r="J81" s="42"/>
      <c r="K81" s="42"/>
      <c r="L81" s="28">
        <f t="shared" si="1"/>
        <v>0</v>
      </c>
      <c r="O81" s="9"/>
    </row>
    <row r="82" spans="1:15" ht="15">
      <c r="A82" s="36"/>
      <c r="B82" s="39"/>
      <c r="C82" s="41" t="s">
        <v>13</v>
      </c>
      <c r="D82" s="17" t="s">
        <v>6</v>
      </c>
      <c r="E82" s="18">
        <f aca="true" t="shared" si="12" ref="E82:K82">E85</f>
        <v>41068.299999999996</v>
      </c>
      <c r="F82" s="18">
        <f t="shared" si="12"/>
        <v>41053.9</v>
      </c>
      <c r="G82" s="18">
        <f t="shared" si="12"/>
        <v>42591.6</v>
      </c>
      <c r="H82" s="18">
        <f t="shared" si="12"/>
        <v>37223.4</v>
      </c>
      <c r="I82" s="18">
        <f t="shared" si="12"/>
        <v>37223.4</v>
      </c>
      <c r="J82" s="18">
        <f t="shared" si="12"/>
        <v>37223.4</v>
      </c>
      <c r="K82" s="18">
        <f t="shared" si="12"/>
        <v>37223.4</v>
      </c>
      <c r="L82" s="28">
        <f t="shared" si="1"/>
        <v>273607.39999999997</v>
      </c>
      <c r="O82" s="9"/>
    </row>
    <row r="83" spans="1:15" ht="38.25">
      <c r="A83" s="36"/>
      <c r="B83" s="39"/>
      <c r="C83" s="41"/>
      <c r="D83" s="17" t="s">
        <v>7</v>
      </c>
      <c r="E83" s="18">
        <f>E86+E87+E88+E89+E90+E91</f>
        <v>9633.800000000001</v>
      </c>
      <c r="F83" s="18">
        <f aca="true" t="shared" si="13" ref="F83:K83">F86+F87+F88+F89+F90</f>
        <v>9886.300000000001</v>
      </c>
      <c r="G83" s="18">
        <f t="shared" si="13"/>
        <v>10170.7</v>
      </c>
      <c r="H83" s="18">
        <f t="shared" si="13"/>
        <v>9807.1</v>
      </c>
      <c r="I83" s="18">
        <f t="shared" si="13"/>
        <v>9807.1</v>
      </c>
      <c r="J83" s="18">
        <f t="shared" si="13"/>
        <v>9807.1</v>
      </c>
      <c r="K83" s="18">
        <f t="shared" si="13"/>
        <v>9807.1</v>
      </c>
      <c r="L83" s="28">
        <f t="shared" si="1"/>
        <v>68919.2</v>
      </c>
      <c r="O83" s="9"/>
    </row>
    <row r="84" spans="1:15" ht="15">
      <c r="A84" s="36"/>
      <c r="B84" s="39"/>
      <c r="C84" s="34" t="s">
        <v>25</v>
      </c>
      <c r="D84" s="34"/>
      <c r="E84" s="34"/>
      <c r="F84" s="34"/>
      <c r="G84" s="34"/>
      <c r="H84" s="34"/>
      <c r="I84" s="34"/>
      <c r="J84" s="34"/>
      <c r="K84" s="34"/>
      <c r="L84" s="28">
        <f t="shared" si="1"/>
        <v>0</v>
      </c>
      <c r="O84" s="9"/>
    </row>
    <row r="85" spans="1:15" ht="29.25" customHeight="1">
      <c r="A85" s="36"/>
      <c r="B85" s="39"/>
      <c r="C85" s="15" t="s">
        <v>30</v>
      </c>
      <c r="D85" s="15" t="s">
        <v>6</v>
      </c>
      <c r="E85" s="20">
        <f>39832.7+529.7+891.6-185.7</f>
        <v>41068.299999999996</v>
      </c>
      <c r="F85" s="20">
        <v>41053.9</v>
      </c>
      <c r="G85" s="20">
        <v>42591.6</v>
      </c>
      <c r="H85" s="20">
        <v>37223.4</v>
      </c>
      <c r="I85" s="20">
        <v>37223.4</v>
      </c>
      <c r="J85" s="20">
        <v>37223.4</v>
      </c>
      <c r="K85" s="20">
        <v>37223.4</v>
      </c>
      <c r="L85" s="28">
        <f t="shared" si="1"/>
        <v>273607.39999999997</v>
      </c>
      <c r="O85" s="9"/>
    </row>
    <row r="86" spans="1:15" ht="53.25" customHeight="1">
      <c r="A86" s="36"/>
      <c r="B86" s="39"/>
      <c r="C86" s="15" t="s">
        <v>19</v>
      </c>
      <c r="D86" s="15" t="s">
        <v>11</v>
      </c>
      <c r="E86" s="20">
        <v>5992.4</v>
      </c>
      <c r="F86" s="20">
        <v>6175.5</v>
      </c>
      <c r="G86" s="20">
        <v>6407.8</v>
      </c>
      <c r="H86" s="20">
        <v>5447.1</v>
      </c>
      <c r="I86" s="20">
        <v>5447.1</v>
      </c>
      <c r="J86" s="20">
        <v>5447.1</v>
      </c>
      <c r="K86" s="20">
        <v>5447.1</v>
      </c>
      <c r="L86" s="28">
        <f t="shared" si="1"/>
        <v>40364.1</v>
      </c>
      <c r="O86" s="9"/>
    </row>
    <row r="87" spans="1:15" ht="117" customHeight="1">
      <c r="A87" s="36"/>
      <c r="B87" s="39"/>
      <c r="C87" s="15" t="s">
        <v>32</v>
      </c>
      <c r="D87" s="15" t="s">
        <v>11</v>
      </c>
      <c r="E87" s="20">
        <v>305.8</v>
      </c>
      <c r="F87" s="20">
        <v>320.6</v>
      </c>
      <c r="G87" s="20">
        <v>339.2</v>
      </c>
      <c r="H87" s="20">
        <v>326</v>
      </c>
      <c r="I87" s="20">
        <v>326</v>
      </c>
      <c r="J87" s="20">
        <v>326</v>
      </c>
      <c r="K87" s="20">
        <v>326</v>
      </c>
      <c r="L87" s="28">
        <f t="shared" si="1"/>
        <v>2269.6</v>
      </c>
      <c r="O87" s="9"/>
    </row>
    <row r="88" spans="1:15" ht="81" customHeight="1">
      <c r="A88" s="36"/>
      <c r="B88" s="39"/>
      <c r="C88" s="15" t="s">
        <v>46</v>
      </c>
      <c r="D88" s="15" t="s">
        <v>11</v>
      </c>
      <c r="E88" s="20">
        <v>3008.8</v>
      </c>
      <c r="F88" s="20">
        <v>3038.5</v>
      </c>
      <c r="G88" s="20">
        <v>3047.1</v>
      </c>
      <c r="H88" s="20">
        <v>3701.2</v>
      </c>
      <c r="I88" s="20">
        <v>3701.2</v>
      </c>
      <c r="J88" s="20">
        <v>3701.2</v>
      </c>
      <c r="K88" s="20">
        <v>3701.2</v>
      </c>
      <c r="L88" s="28">
        <f t="shared" si="1"/>
        <v>23899.2</v>
      </c>
      <c r="O88" s="9"/>
    </row>
    <row r="89" spans="1:15" ht="91.5" customHeight="1">
      <c r="A89" s="36"/>
      <c r="B89" s="39"/>
      <c r="C89" s="15" t="s">
        <v>47</v>
      </c>
      <c r="D89" s="15" t="s">
        <v>11</v>
      </c>
      <c r="E89" s="20">
        <v>17.6</v>
      </c>
      <c r="F89" s="20">
        <v>18.1</v>
      </c>
      <c r="G89" s="20">
        <v>22.7</v>
      </c>
      <c r="H89" s="20">
        <v>20.2</v>
      </c>
      <c r="I89" s="20">
        <v>20.2</v>
      </c>
      <c r="J89" s="20">
        <v>20.2</v>
      </c>
      <c r="K89" s="20">
        <v>20.2</v>
      </c>
      <c r="L89" s="28">
        <f t="shared" si="1"/>
        <v>139.2</v>
      </c>
      <c r="O89" s="9"/>
    </row>
    <row r="90" spans="1:15" ht="117" customHeight="1">
      <c r="A90" s="36"/>
      <c r="B90" s="39"/>
      <c r="C90" s="15" t="s">
        <v>48</v>
      </c>
      <c r="D90" s="15" t="s">
        <v>11</v>
      </c>
      <c r="E90" s="20">
        <v>309</v>
      </c>
      <c r="F90" s="20">
        <v>333.6</v>
      </c>
      <c r="G90" s="30">
        <v>353.9</v>
      </c>
      <c r="H90" s="20">
        <v>312.6</v>
      </c>
      <c r="I90" s="20">
        <v>312.6</v>
      </c>
      <c r="J90" s="20">
        <v>312.6</v>
      </c>
      <c r="K90" s="20">
        <v>312.6</v>
      </c>
      <c r="L90" s="28">
        <f t="shared" si="1"/>
        <v>2246.9</v>
      </c>
      <c r="O90" s="9"/>
    </row>
    <row r="91" spans="1:15" ht="69.75" customHeight="1">
      <c r="A91" s="37"/>
      <c r="B91" s="40"/>
      <c r="C91" s="15" t="s">
        <v>73</v>
      </c>
      <c r="D91" s="15" t="s">
        <v>11</v>
      </c>
      <c r="E91" s="20">
        <v>0.2</v>
      </c>
      <c r="F91" s="20"/>
      <c r="G91" s="30"/>
      <c r="H91" s="20"/>
      <c r="I91" s="20"/>
      <c r="J91" s="20"/>
      <c r="K91" s="20"/>
      <c r="L91" s="28"/>
      <c r="O91" s="9"/>
    </row>
    <row r="92" spans="1:12" ht="15">
      <c r="A92" s="4"/>
      <c r="B92" s="5"/>
      <c r="C92" s="6"/>
      <c r="D92" s="6"/>
      <c r="E92" s="24"/>
      <c r="F92" s="24"/>
      <c r="G92" s="25"/>
      <c r="H92" s="7"/>
      <c r="I92" s="7"/>
      <c r="J92" s="7"/>
      <c r="K92" s="7"/>
      <c r="L92" s="28"/>
    </row>
    <row r="93" spans="1:12" ht="15">
      <c r="A93" s="4"/>
      <c r="B93" s="5"/>
      <c r="C93" s="6"/>
      <c r="D93" s="6"/>
      <c r="E93" s="24"/>
      <c r="F93" s="24"/>
      <c r="G93" s="25"/>
      <c r="H93" s="7"/>
      <c r="I93" s="7"/>
      <c r="J93" s="7"/>
      <c r="K93" s="7"/>
      <c r="L93" s="28"/>
    </row>
    <row r="94" spans="7:11" ht="15">
      <c r="G94" s="23"/>
      <c r="H94" s="3"/>
      <c r="I94" s="3"/>
      <c r="J94" s="3"/>
      <c r="K94" s="3"/>
    </row>
    <row r="95" spans="5:11" ht="15">
      <c r="E95" s="22"/>
      <c r="F95" s="22"/>
      <c r="G95" s="26"/>
      <c r="H95" s="8"/>
      <c r="I95" s="8"/>
      <c r="J95" s="8"/>
      <c r="K95" s="8"/>
    </row>
    <row r="98" spans="5:7" ht="15">
      <c r="E98" s="22"/>
      <c r="F98" s="22"/>
      <c r="G98" s="22"/>
    </row>
    <row r="100" spans="7:11" ht="15">
      <c r="G100" s="26"/>
      <c r="H100" s="8"/>
      <c r="I100" s="8"/>
      <c r="J100" s="8"/>
      <c r="K100" s="8"/>
    </row>
    <row r="102" spans="7:11" ht="15">
      <c r="G102" s="26"/>
      <c r="H102" s="8"/>
      <c r="I102" s="8"/>
      <c r="J102" s="9"/>
      <c r="K102" s="9"/>
    </row>
    <row r="103" spans="8:11" ht="15">
      <c r="H103" s="8"/>
      <c r="I103" s="8"/>
      <c r="J103" s="9"/>
      <c r="K103" s="9"/>
    </row>
    <row r="104" spans="8:11" ht="15">
      <c r="H104" s="8"/>
      <c r="I104" s="8"/>
      <c r="J104" s="9"/>
      <c r="K104" s="9"/>
    </row>
    <row r="107" spans="7:11" ht="15">
      <c r="G107" s="27"/>
      <c r="H107" s="9"/>
      <c r="I107" s="9"/>
      <c r="J107" s="9"/>
      <c r="K107" s="9"/>
    </row>
    <row r="109" ht="15">
      <c r="K109" s="9"/>
    </row>
    <row r="113" ht="15">
      <c r="G113" s="26"/>
    </row>
  </sheetData>
  <sheetProtection/>
  <mergeCells count="41">
    <mergeCell ref="A9:K9"/>
    <mergeCell ref="A10:K10"/>
    <mergeCell ref="A11:K11"/>
    <mergeCell ref="B14:B17"/>
    <mergeCell ref="C14:C17"/>
    <mergeCell ref="C30:C32"/>
    <mergeCell ref="A19:A23"/>
    <mergeCell ref="A24:A76"/>
    <mergeCell ref="A14:A17"/>
    <mergeCell ref="D15:K15"/>
    <mergeCell ref="D20:K20"/>
    <mergeCell ref="D25:K25"/>
    <mergeCell ref="E16:K16"/>
    <mergeCell ref="C47:C48"/>
    <mergeCell ref="B24:B76"/>
    <mergeCell ref="C24:C28"/>
    <mergeCell ref="C74:K74"/>
    <mergeCell ref="D14:K14"/>
    <mergeCell ref="C19:C23"/>
    <mergeCell ref="C51:C52"/>
    <mergeCell ref="C29:K29"/>
    <mergeCell ref="C53:C54"/>
    <mergeCell ref="B19:B23"/>
    <mergeCell ref="C43:C44"/>
    <mergeCell ref="C33:K33"/>
    <mergeCell ref="C82:C83"/>
    <mergeCell ref="C39:C40"/>
    <mergeCell ref="C71:K71"/>
    <mergeCell ref="C62:C63"/>
    <mergeCell ref="C77:C80"/>
    <mergeCell ref="C34:C35"/>
    <mergeCell ref="C75:C76"/>
    <mergeCell ref="D78:K78"/>
    <mergeCell ref="C41:C42"/>
    <mergeCell ref="A77:A91"/>
    <mergeCell ref="B77:B91"/>
    <mergeCell ref="C65:C66"/>
    <mergeCell ref="C49:C50"/>
    <mergeCell ref="C84:K84"/>
    <mergeCell ref="C72:C73"/>
    <mergeCell ref="C81:K81"/>
  </mergeCells>
  <printOptions/>
  <pageMargins left="0.7" right="0.7" top="0.75" bottom="0.35" header="0.3" footer="0.3"/>
  <pageSetup horizontalDpi="600" verticalDpi="600" orientation="landscape" paperSize="9" scale="75" r:id="rId3"/>
  <headerFooter>
    <oddHeader>&amp;C &amp;P</oddHeader>
  </headerFooter>
  <rowBreaks count="1" manualBreakCount="1">
    <brk id="5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2020-06-05T07:33:06Z</cp:lastPrinted>
  <dcterms:created xsi:type="dcterms:W3CDTF">2014-06-08T13:25:44Z</dcterms:created>
  <dcterms:modified xsi:type="dcterms:W3CDTF">2020-07-03T07:05:29Z</dcterms:modified>
  <cp:category/>
  <cp:version/>
  <cp:contentType/>
  <cp:contentStatus/>
</cp:coreProperties>
</file>