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Программа\Июнь\Июнь - с поправкой\"/>
    </mc:Choice>
  </mc:AlternateContent>
  <xr:revisionPtr revIDLastSave="0" documentId="13_ncr:1_{51C000B3-912D-406A-B04A-F77512D3A26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июнь" sheetId="36" r:id="rId1"/>
  </sheets>
  <definedNames>
    <definedName name="_xlnm.Print_Titles" localSheetId="0">июнь!$4:$8</definedName>
    <definedName name="_xlnm.Print_Area" localSheetId="0">июнь!$A$1:$M$131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36" l="1"/>
  <c r="M103" i="36"/>
  <c r="M110" i="36"/>
  <c r="M11" i="36" l="1"/>
  <c r="M87" i="36"/>
  <c r="M74" i="36"/>
  <c r="M49" i="36"/>
  <c r="M45" i="36"/>
  <c r="M69" i="36" l="1"/>
  <c r="M70" i="36"/>
  <c r="M71" i="36"/>
  <c r="M54" i="36" l="1"/>
  <c r="M55" i="36"/>
  <c r="M51" i="36"/>
  <c r="M50" i="36"/>
  <c r="M47" i="36"/>
  <c r="M46" i="36"/>
  <c r="M60" i="36"/>
  <c r="M89" i="36" l="1"/>
  <c r="M43" i="36" l="1"/>
  <c r="M39" i="36" s="1"/>
  <c r="M42" i="36"/>
  <c r="M41" i="36"/>
  <c r="M111" i="36"/>
  <c r="M53" i="36"/>
  <c r="M40" i="36"/>
  <c r="M68" i="36"/>
  <c r="M31" i="36"/>
  <c r="M119" i="36" l="1"/>
  <c r="M105" i="36" l="1"/>
  <c r="M104" i="36"/>
  <c r="M112" i="36" l="1"/>
  <c r="M108" i="36" l="1"/>
  <c r="M107" i="36"/>
  <c r="M83" i="36" l="1"/>
  <c r="M79" i="36" l="1"/>
  <c r="M118" i="36"/>
  <c r="M72" i="36" l="1"/>
  <c r="M82" i="36"/>
  <c r="M116" i="36" l="1"/>
  <c r="M98" i="36" l="1"/>
  <c r="M16" i="36" l="1"/>
  <c r="M91" i="36" l="1"/>
  <c r="M109" i="36"/>
  <c r="M73" i="36"/>
  <c r="M62" i="36"/>
  <c r="M64" i="36"/>
  <c r="M52" i="36"/>
  <c r="M48" i="36"/>
  <c r="M44" i="36"/>
  <c r="M22" i="36"/>
  <c r="M13" i="36" l="1"/>
  <c r="M90" i="36"/>
  <c r="M67" i="36"/>
  <c r="M61" i="36"/>
  <c r="M102" i="36"/>
  <c r="M23" i="36"/>
  <c r="M12" i="36" s="1"/>
  <c r="M10" i="36" l="1"/>
  <c r="M88" i="36"/>
  <c r="M117" i="36"/>
  <c r="M115" i="36" s="1"/>
  <c r="M18" i="36" l="1"/>
  <c r="M124" i="36" l="1"/>
  <c r="M26" i="36"/>
  <c r="M21" i="36" l="1"/>
  <c r="M128" i="36"/>
  <c r="M15" i="36"/>
  <c r="M14" i="36" l="1"/>
</calcChain>
</file>

<file path=xl/sharedStrings.xml><?xml version="1.0" encoding="utf-8"?>
<sst xmlns="http://schemas.openxmlformats.org/spreadsheetml/2006/main" count="963" uniqueCount="249">
  <si>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</si>
  <si>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</si>
  <si>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</si>
  <si>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</si>
  <si>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</si>
  <si>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</si>
  <si>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</si>
  <si>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</si>
  <si>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</si>
  <si>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</si>
  <si>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</si>
  <si>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</si>
  <si>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</si>
  <si>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</si>
  <si>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</si>
  <si>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</si>
  <si>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</si>
  <si>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</si>
  <si>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</si>
  <si>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</si>
  <si>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</si>
  <si>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</si>
  <si>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</si>
  <si>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</si>
  <si>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</si>
  <si>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</si>
  <si>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</si>
  <si>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</si>
  <si>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</si>
  <si>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</si>
  <si>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</si>
  <si>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</si>
  <si>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</si>
  <si>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</si>
  <si>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</si>
  <si>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</si>
  <si>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</si>
  <si>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</si>
  <si>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</si>
  <si>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</si>
  <si>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</si>
  <si>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</si>
  <si>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</si>
  <si>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</si>
  <si>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</si>
  <si>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</si>
  <si>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</si>
  <si>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</si>
  <si>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</si>
  <si>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</si>
  <si>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</si>
  <si>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</si>
  <si>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</si>
  <si>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</si>
  <si>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</si>
  <si>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</si>
  <si>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</si>
  <si>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</si>
  <si>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</si>
  <si>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</si>
  <si>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</si>
  <si>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</si>
  <si>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</si>
  <si>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</si>
  <si>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</si>
  <si>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</si>
  <si>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</si>
  <si>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</si>
  <si>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</si>
  <si>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</si>
  <si>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</si>
  <si>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</si>
  <si>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</si>
  <si>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</si>
  <si>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</si>
  <si>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</si>
  <si>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</si>
  <si>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</si>
  <si>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</si>
  <si>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</si>
  <si>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</si>
  <si>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</si>
  <si>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</si>
  <si>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</si>
  <si>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</si>
  <si>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</si>
  <si>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</si>
  <si>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</si>
  <si>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</si>
  <si>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</si>
  <si>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</si>
  <si>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</si>
  <si>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</si>
  <si>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</si>
  <si>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</si>
  <si>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</si>
  <si>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</si>
  <si>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</si>
  <si>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</si>
  <si>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</si>
  <si>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</si>
  <si>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</si>
  <si>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</si>
  <si>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</si>
  <si>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</si>
  <si>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</si>
  <si>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</si>
  <si>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</si>
  <si>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</si>
  <si>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</si>
  <si>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</si>
  <si>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</si>
  <si>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</si>
  <si>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</si>
  <si>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</si>
  <si>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</si>
  <si>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</si>
  <si>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</si>
  <si>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</si>
  <si>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</si>
  <si>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</si>
  <si>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</si>
  <si>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</si>
  <si>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</si>
  <si>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</si>
  <si>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</si>
  <si>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</si>
  <si>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</si>
  <si>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</si>
  <si>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</si>
  <si>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1.15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</si>
  <si>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</si>
  <si>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</si>
  <si>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</si>
  <si>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</si>
  <si>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</si>
  <si>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</si>
  <si>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800 учебных мест</t>
  </si>
  <si>
    <t>2050 п.метров сетей</t>
  </si>
  <si>
    <t>113012А700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</si>
  <si>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</si>
  <si>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</si>
  <si>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</si>
  <si>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</si>
  <si>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</si>
  <si>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</si>
  <si>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</si>
  <si>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</si>
  <si>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</si>
  <si>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</si>
  <si>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</si>
  <si>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</si>
  <si>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</si>
  <si>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</si>
  <si>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</si>
  <si>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</si>
  <si>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</si>
  <si>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</si>
  <si>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</si>
  <si>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</si>
  <si>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Фонтан  по ул.Московская с благоустройством прилегающей территории, г.Пенза</t>
  </si>
  <si>
    <t>1114127030</t>
  </si>
  <si>
    <t>Школа в мкр. №3 третьей очереди строительства жилого района "Арбеково", г. Пенза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</si>
  <si>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</si>
  <si>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</si>
  <si>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</si>
  <si>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</si>
  <si>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</si>
  <si>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</si>
  <si>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</si>
  <si>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</si>
  <si>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</si>
  <si>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</si>
  <si>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</si>
  <si>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</si>
  <si>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</si>
  <si>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113042А900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</si>
  <si>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</si>
  <si>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</si>
  <si>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Детский сад по ул.Лазо, 4,  г.Пенза</t>
  </si>
  <si>
    <t>1114627090</t>
  </si>
  <si>
    <t>80 мест в я/садах</t>
  </si>
  <si>
    <t xml:space="preserve">175 мест 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</si>
  <si>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</si>
  <si>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>1 обьект</t>
  </si>
  <si>
    <t>0,531 км автодорог</t>
  </si>
  <si>
    <t xml:space="preserve">бюджет Пензенской области </t>
  </si>
  <si>
    <t>Автомобильная дорога по ул.Попова на участке от ул.Ленинградская до ул.Окружная, г.Пенза</t>
  </si>
  <si>
    <t>1114827180</t>
  </si>
  <si>
    <t>1.29</t>
  </si>
  <si>
    <t>1.30</t>
  </si>
  <si>
    <t>Жилой дом для маневренного жилищного фонда г. Пенза</t>
  </si>
  <si>
    <t>1114927220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</si>
  <si>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2019 год
</t>
  </si>
  <si>
    <t>Автодорога,расположенная западнее микрорайона №6 3-й очереди строительства жилого района Арбеково</t>
  </si>
  <si>
    <t>Мост через реку Мойка по ул.Батайская, г.Пенза</t>
  </si>
  <si>
    <t>1115027230</t>
  </si>
  <si>
    <t>111Е155201</t>
  </si>
  <si>
    <t>11304Z1053</t>
  </si>
  <si>
    <t>112F150211</t>
  </si>
  <si>
    <t>112F150212</t>
  </si>
  <si>
    <t xml:space="preserve">111Р251592 </t>
  </si>
  <si>
    <t>111Р251593</t>
  </si>
  <si>
    <t>111Р251594</t>
  </si>
  <si>
    <t xml:space="preserve">111Р251591 </t>
  </si>
  <si>
    <t>111Р271010</t>
  </si>
  <si>
    <t>111P271060</t>
  </si>
  <si>
    <t>ответственый исполнитель (должность)</t>
  </si>
  <si>
    <t>0,266 км</t>
  </si>
  <si>
    <t>2.2</t>
  </si>
  <si>
    <t>Сквер «Пионерский»,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</si>
  <si>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</si>
  <si>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1.16</t>
  </si>
  <si>
    <t>1.17</t>
  </si>
  <si>
    <t>Волков С.В.</t>
  </si>
  <si>
    <t>выкуп изымаемых земельных участков</t>
  </si>
  <si>
    <t>111Е155202</t>
  </si>
  <si>
    <t>3.5</t>
  </si>
  <si>
    <t>Автомобильная дорога по ул.Чкалова, г.Пенза</t>
  </si>
  <si>
    <t>1115927340</t>
  </si>
  <si>
    <t>1120621600</t>
  </si>
  <si>
    <t>1120721610</t>
  </si>
  <si>
    <t>0,667 км</t>
  </si>
  <si>
    <t>0,525 км</t>
  </si>
  <si>
    <t>0,343 км</t>
  </si>
  <si>
    <t>Строительство сетей водоснабжения пос. "ЗИФ", г. Пенза</t>
  </si>
  <si>
    <t>1111926500</t>
  </si>
  <si>
    <t>Внутриквартальная дорога в районе малоэтажной застройки Заря южнее ул.Новоселов ,г.Пенза</t>
  </si>
  <si>
    <t>Площадь имени В.И.Ленина</t>
  </si>
  <si>
    <t>2019</t>
  </si>
  <si>
    <t>Сквер в границах улиц Московская, Володарского, Пушкина, г.Пенза</t>
  </si>
  <si>
    <t>Сквер в границах улиц Урицкого, Кирова, Славы, г.Пенза</t>
  </si>
  <si>
    <t>Сквер на пересечении улиц Плеханова-Пушкина, г.Пенза</t>
  </si>
  <si>
    <t>1115527280</t>
  </si>
  <si>
    <t>1115627290</t>
  </si>
  <si>
    <t>1115727310</t>
  </si>
  <si>
    <t>Сети водоснабжения микрорайона №7 III  очереди строительства жилого района Арбеково г.Пензы</t>
  </si>
  <si>
    <t>1122227370</t>
  </si>
  <si>
    <t>111P252320</t>
  </si>
  <si>
    <t>Корпус №2 детского сада по ул.Красная, 26А, г.Пенза</t>
  </si>
  <si>
    <t>2,334 км</t>
  </si>
  <si>
    <t>1.22</t>
  </si>
  <si>
    <t>Строительство автодороги в микрорайоне, распложенном между пос. Нефтяник и пос. Заря,г.Пенза</t>
  </si>
  <si>
    <t>Строительство автодороги в районе ул. Бадигина,г.Пенза</t>
  </si>
  <si>
    <t>Муравлев В.Н.</t>
  </si>
  <si>
    <t>1.23</t>
  </si>
  <si>
    <t>1116127390</t>
  </si>
  <si>
    <t>Здание ТЮЗ по ул.Тарханова 11 а,г.Пенза</t>
  </si>
  <si>
    <t>Приложение № 3 к Постановлению администрации города Пензы от 08.08.2019 № 1468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</si>
</sst>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34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167" fontId="4" fillId="2" borderId="2" xfId="2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6" fontId="4" fillId="2" borderId="2" xfId="2" applyNumberFormat="1" applyFont="1" applyFill="1" applyBorder="1" applyAlignment="1">
      <alignment horizontal="center" vertical="center" wrapText="1"/>
    </xf>
    <xf numFmtId="166" fontId="10" fillId="2" borderId="2" xfId="2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49" fontId="13" fillId="2" borderId="2" xfId="2" applyNumberFormat="1" applyFont="1" applyFill="1" applyBorder="1" applyAlignment="1">
      <alignment horizontal="center" vertical="center" wrapText="1"/>
    </xf>
    <xf numFmtId="49" fontId="14" fillId="2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7" fontId="13" fillId="2" borderId="2" xfId="2" applyNumberFormat="1" applyFont="1" applyFill="1" applyBorder="1" applyAlignment="1">
      <alignment horizontal="center" vertical="center" wrapText="1"/>
    </xf>
    <xf numFmtId="167" fontId="3" fillId="2" borderId="2" xfId="2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/>
    </xf>
    <xf numFmtId="167" fontId="3" fillId="2" borderId="2" xfId="3" applyNumberFormat="1" applyFont="1" applyFill="1" applyBorder="1" applyAlignment="1">
      <alignment horizontal="center" vertical="center" wrapText="1"/>
    </xf>
    <xf numFmtId="167" fontId="16" fillId="2" borderId="2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7" fontId="9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19" fillId="2" borderId="2" xfId="2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9" fontId="3" fillId="2" borderId="2" xfId="2" applyNumberFormat="1" applyFont="1" applyFill="1" applyBorder="1" applyAlignment="1">
      <alignment horizontal="center" vertical="top" wrapText="1"/>
    </xf>
    <xf numFmtId="49" fontId="9" fillId="2" borderId="2" xfId="2" applyNumberFormat="1" applyFont="1" applyFill="1" applyBorder="1" applyAlignment="1">
      <alignment horizontal="center" vertical="top" wrapText="1"/>
    </xf>
    <xf numFmtId="0" fontId="17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20" fillId="2" borderId="0" xfId="0" applyFont="1" applyFill="1"/>
    <xf numFmtId="49" fontId="20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8" fontId="1" fillId="2" borderId="0" xfId="1" applyNumberFormat="1" applyFont="1" applyFill="1"/>
    <xf numFmtId="169" fontId="1" fillId="2" borderId="0" xfId="1" applyNumberFormat="1" applyFont="1" applyFill="1"/>
    <xf numFmtId="0" fontId="20" fillId="2" borderId="0" xfId="0" applyFont="1" applyFill="1" applyAlignment="1">
      <alignment vertical="center"/>
    </xf>
    <xf numFmtId="49" fontId="3" fillId="2" borderId="2" xfId="1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left"/>
    </xf>
    <xf numFmtId="0" fontId="3" fillId="2" borderId="2" xfId="1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167" fontId="3" fillId="2" borderId="5" xfId="2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center" wrapText="1"/>
    </xf>
    <xf numFmtId="0" fontId="20" fillId="2" borderId="10" xfId="0" applyFont="1" applyFill="1" applyBorder="1"/>
    <xf numFmtId="0" fontId="20" fillId="2" borderId="1" xfId="0" applyFont="1" applyFill="1" applyBorder="1"/>
    <xf numFmtId="0" fontId="20" fillId="2" borderId="11" xfId="0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center" vertical="center" wrapText="1"/>
    </xf>
    <xf numFmtId="167" fontId="20" fillId="2" borderId="5" xfId="0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19" fillId="2" borderId="3" xfId="2" applyNumberFormat="1" applyFont="1" applyFill="1" applyBorder="1" applyAlignment="1">
      <alignment horizontal="center" vertical="center" wrapText="1"/>
    </xf>
    <xf numFmtId="49" fontId="19" fillId="2" borderId="5" xfId="2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132"/>
  <sheetViews>
    <sheetView tabSelected="1" view="pageBreakPreview" zoomScale="115" zoomScaleSheetLayoutView="115" workbookViewId="0">
      <selection activeCell="A3" sqref="A3:M3"/>
    </sheetView>
  </sheetViews>
  <sheetFormatPr defaultRowHeight="15" x14ac:dyDescent="0.25"/>
  <cols>
    <col min="1" max="1" width="5.7109375" style="64" customWidth="1"/>
    <col min="2" max="2" width="37.5703125" style="64" customWidth="1"/>
    <col min="3" max="3" width="19.42578125" style="64" customWidth="1"/>
    <col min="4" max="5" width="8.140625" style="64" customWidth="1"/>
    <col min="6" max="6" width="12.28515625" style="64" customWidth="1"/>
    <col min="7" max="7" width="15" style="64" customWidth="1"/>
    <col min="8" max="8" width="6.42578125" style="64" customWidth="1"/>
    <col min="9" max="9" width="7" style="64" customWidth="1"/>
    <col min="10" max="10" width="6.7109375" style="64" customWidth="1"/>
    <col min="11" max="11" width="13.42578125" style="50" customWidth="1"/>
    <col min="12" max="12" width="6.5703125" style="64" customWidth="1"/>
    <col min="13" max="13" width="18.42578125" style="49" customWidth="1"/>
    <col min="14" max="16384" width="9.140625" style="41"/>
  </cols>
  <sheetData>
    <row r="1" spans="1:14" ht="22.5" customHeight="1" x14ac:dyDescent="0.25">
      <c r="I1" s="102" t="s">
        <v>248</v>
      </c>
      <c r="J1" s="102"/>
      <c r="K1" s="102"/>
      <c r="L1" s="102"/>
      <c r="M1" s="102"/>
    </row>
    <row r="2" spans="1:14" ht="79.5" customHeight="1" x14ac:dyDescent="0.25">
      <c r="I2" s="103" t="s">
        <v>183</v>
      </c>
      <c r="J2" s="103"/>
      <c r="K2" s="103"/>
      <c r="L2" s="103"/>
      <c r="M2" s="103"/>
    </row>
    <row r="3" spans="1:14" ht="71.25" customHeight="1" x14ac:dyDescent="0.25">
      <c r="A3" s="104" t="s">
        <v>193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4" x14ac:dyDescent="0.25">
      <c r="A4" s="105"/>
      <c r="B4" s="106"/>
      <c r="C4" s="109" t="s">
        <v>0</v>
      </c>
      <c r="D4" s="110"/>
      <c r="E4" s="110"/>
      <c r="F4" s="110"/>
      <c r="G4" s="110"/>
      <c r="H4" s="110"/>
      <c r="I4" s="110"/>
      <c r="J4" s="110"/>
      <c r="K4" s="110"/>
      <c r="L4" s="110"/>
      <c r="M4" s="111"/>
    </row>
    <row r="5" spans="1:14" x14ac:dyDescent="0.25">
      <c r="A5" s="107"/>
      <c r="B5" s="108"/>
      <c r="C5" s="109" t="s">
        <v>1</v>
      </c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4" x14ac:dyDescent="0.25">
      <c r="A6" s="77" t="s">
        <v>2</v>
      </c>
      <c r="B6" s="77" t="s">
        <v>3</v>
      </c>
      <c r="C6" s="77" t="s">
        <v>207</v>
      </c>
      <c r="D6" s="77" t="s">
        <v>4</v>
      </c>
      <c r="E6" s="77" t="s">
        <v>5</v>
      </c>
      <c r="F6" s="77" t="s">
        <v>6</v>
      </c>
      <c r="G6" s="77" t="s">
        <v>7</v>
      </c>
      <c r="H6" s="109" t="s">
        <v>8</v>
      </c>
      <c r="I6" s="112"/>
      <c r="J6" s="112"/>
      <c r="K6" s="112"/>
      <c r="L6" s="113"/>
      <c r="M6" s="114" t="s">
        <v>9</v>
      </c>
    </row>
    <row r="7" spans="1:14" x14ac:dyDescent="0.25">
      <c r="A7" s="79"/>
      <c r="B7" s="79"/>
      <c r="C7" s="79"/>
      <c r="D7" s="94"/>
      <c r="E7" s="94"/>
      <c r="F7" s="94"/>
      <c r="G7" s="79"/>
      <c r="H7" s="1" t="s">
        <v>10</v>
      </c>
      <c r="I7" s="1" t="s">
        <v>11</v>
      </c>
      <c r="J7" s="1" t="s">
        <v>12</v>
      </c>
      <c r="K7" s="10" t="s">
        <v>13</v>
      </c>
      <c r="L7" s="1" t="s">
        <v>14</v>
      </c>
      <c r="M7" s="115"/>
    </row>
    <row r="8" spans="1:14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0">
        <v>11</v>
      </c>
      <c r="L8" s="1">
        <v>12</v>
      </c>
      <c r="M8" s="13"/>
    </row>
    <row r="9" spans="1:14" x14ac:dyDescent="0.25">
      <c r="A9" s="21"/>
      <c r="B9" s="21"/>
      <c r="C9" s="21"/>
      <c r="D9" s="21"/>
      <c r="E9" s="21"/>
      <c r="F9" s="21"/>
      <c r="G9" s="21"/>
      <c r="H9" s="14"/>
      <c r="I9" s="14"/>
      <c r="J9" s="14"/>
      <c r="K9" s="28"/>
      <c r="L9" s="14"/>
      <c r="M9" s="14"/>
    </row>
    <row r="10" spans="1:14" x14ac:dyDescent="0.25">
      <c r="A10" s="68">
        <v>1</v>
      </c>
      <c r="B10" s="116" t="s">
        <v>15</v>
      </c>
      <c r="C10" s="117" t="s">
        <v>81</v>
      </c>
      <c r="D10" s="116">
        <v>2015</v>
      </c>
      <c r="E10" s="116">
        <v>2021</v>
      </c>
      <c r="F10" s="116"/>
      <c r="G10" s="63" t="s">
        <v>16</v>
      </c>
      <c r="H10" s="2" t="s">
        <v>17</v>
      </c>
      <c r="I10" s="3" t="s">
        <v>17</v>
      </c>
      <c r="J10" s="4" t="s">
        <v>17</v>
      </c>
      <c r="K10" s="5" t="s">
        <v>17</v>
      </c>
      <c r="L10" s="4" t="s">
        <v>17</v>
      </c>
      <c r="M10" s="2">
        <f>M11+M12+M13</f>
        <v>1039301.6391999999</v>
      </c>
    </row>
    <row r="11" spans="1:14" ht="29.25" customHeight="1" x14ac:dyDescent="0.25">
      <c r="A11" s="66"/>
      <c r="B11" s="83"/>
      <c r="C11" s="118"/>
      <c r="D11" s="98"/>
      <c r="E11" s="98"/>
      <c r="F11" s="98"/>
      <c r="G11" s="63" t="s">
        <v>18</v>
      </c>
      <c r="H11" s="2" t="s">
        <v>17</v>
      </c>
      <c r="I11" s="3" t="s">
        <v>17</v>
      </c>
      <c r="J11" s="4" t="s">
        <v>17</v>
      </c>
      <c r="K11" s="5" t="s">
        <v>17</v>
      </c>
      <c r="L11" s="4" t="s">
        <v>17</v>
      </c>
      <c r="M11" s="16">
        <f>M20+M22+M31+M33+M45+M49+M60+M62+M71+M72+M74+M80+M53+M81+M82+M83+M79+M30+M38+M84+M85+M86+M40+M41+M87</f>
        <v>392986.45741000003</v>
      </c>
      <c r="N11" s="51"/>
    </row>
    <row r="12" spans="1:14" ht="42" customHeight="1" x14ac:dyDescent="0.25">
      <c r="A12" s="66"/>
      <c r="B12" s="83"/>
      <c r="C12" s="118"/>
      <c r="D12" s="98"/>
      <c r="E12" s="98"/>
      <c r="F12" s="98"/>
      <c r="G12" s="63" t="s">
        <v>19</v>
      </c>
      <c r="H12" s="2" t="s">
        <v>17</v>
      </c>
      <c r="I12" s="3" t="s">
        <v>17</v>
      </c>
      <c r="J12" s="4" t="s">
        <v>17</v>
      </c>
      <c r="K12" s="5" t="s">
        <v>17</v>
      </c>
      <c r="L12" s="4" t="s">
        <v>17</v>
      </c>
      <c r="M12" s="2">
        <f>M16+M23+M46+M50+M54+M63+M69+M68+M75+M42</f>
        <v>157729.11721999996</v>
      </c>
    </row>
    <row r="13" spans="1:14" ht="30" customHeight="1" x14ac:dyDescent="0.25">
      <c r="A13" s="67"/>
      <c r="B13" s="84"/>
      <c r="C13" s="119"/>
      <c r="D13" s="94"/>
      <c r="E13" s="94"/>
      <c r="F13" s="94"/>
      <c r="G13" s="63" t="s">
        <v>20</v>
      </c>
      <c r="H13" s="2" t="s">
        <v>17</v>
      </c>
      <c r="I13" s="3" t="s">
        <v>17</v>
      </c>
      <c r="J13" s="4" t="s">
        <v>17</v>
      </c>
      <c r="K13" s="5" t="s">
        <v>17</v>
      </c>
      <c r="L13" s="4" t="s">
        <v>17</v>
      </c>
      <c r="M13" s="2">
        <f>M24+M47+M55+M70+M51+M64+M43</f>
        <v>488586.06456999999</v>
      </c>
    </row>
    <row r="14" spans="1:14" ht="14.25" customHeight="1" x14ac:dyDescent="0.25">
      <c r="A14" s="95" t="s">
        <v>175</v>
      </c>
      <c r="B14" s="77" t="s">
        <v>37</v>
      </c>
      <c r="C14" s="77" t="s">
        <v>81</v>
      </c>
      <c r="D14" s="99">
        <v>2015</v>
      </c>
      <c r="E14" s="77">
        <v>2021</v>
      </c>
      <c r="F14" s="80" t="s">
        <v>38</v>
      </c>
      <c r="G14" s="6" t="s">
        <v>39</v>
      </c>
      <c r="H14" s="7" t="s">
        <v>17</v>
      </c>
      <c r="I14" s="7" t="s">
        <v>17</v>
      </c>
      <c r="J14" s="7" t="s">
        <v>17</v>
      </c>
      <c r="K14" s="8" t="s">
        <v>17</v>
      </c>
      <c r="L14" s="7" t="s">
        <v>17</v>
      </c>
      <c r="M14" s="11">
        <f>M16+M17</f>
        <v>79708.160040000002</v>
      </c>
      <c r="N14" s="52"/>
    </row>
    <row r="15" spans="1:14" ht="15.75" hidden="1" customHeight="1" x14ac:dyDescent="0.25">
      <c r="A15" s="96"/>
      <c r="B15" s="98"/>
      <c r="C15" s="78"/>
      <c r="D15" s="100"/>
      <c r="E15" s="78"/>
      <c r="F15" s="101"/>
      <c r="G15" s="1" t="s">
        <v>20</v>
      </c>
      <c r="H15" s="69" t="s">
        <v>26</v>
      </c>
      <c r="I15" s="69" t="s">
        <v>40</v>
      </c>
      <c r="J15" s="69" t="s">
        <v>22</v>
      </c>
      <c r="K15" s="9" t="s">
        <v>41</v>
      </c>
      <c r="L15" s="69" t="s">
        <v>24</v>
      </c>
      <c r="M15" s="12">
        <f>6390.51-6390.51</f>
        <v>0</v>
      </c>
      <c r="N15" s="52"/>
    </row>
    <row r="16" spans="1:14" ht="59.25" customHeight="1" x14ac:dyDescent="0.25">
      <c r="A16" s="96"/>
      <c r="B16" s="98"/>
      <c r="C16" s="78"/>
      <c r="D16" s="100"/>
      <c r="E16" s="78"/>
      <c r="F16" s="101"/>
      <c r="G16" s="77" t="s">
        <v>42</v>
      </c>
      <c r="H16" s="120" t="s">
        <v>26</v>
      </c>
      <c r="I16" s="120" t="s">
        <v>40</v>
      </c>
      <c r="J16" s="120" t="s">
        <v>22</v>
      </c>
      <c r="K16" s="122" t="s">
        <v>126</v>
      </c>
      <c r="L16" s="120" t="s">
        <v>24</v>
      </c>
      <c r="M16" s="74">
        <f>79708.16004+0.03996-0.03996</f>
        <v>79708.160040000002</v>
      </c>
    </row>
    <row r="17" spans="1:13" ht="14.25" customHeight="1" x14ac:dyDescent="0.25">
      <c r="A17" s="97"/>
      <c r="B17" s="98"/>
      <c r="C17" s="78"/>
      <c r="D17" s="100"/>
      <c r="E17" s="78"/>
      <c r="F17" s="101"/>
      <c r="G17" s="78"/>
      <c r="H17" s="121"/>
      <c r="I17" s="121"/>
      <c r="J17" s="121"/>
      <c r="K17" s="123"/>
      <c r="L17" s="121"/>
      <c r="M17" s="76"/>
    </row>
    <row r="18" spans="1:13" ht="21" hidden="1" customHeight="1" x14ac:dyDescent="0.25">
      <c r="A18" s="95" t="s">
        <v>86</v>
      </c>
      <c r="B18" s="90" t="s">
        <v>65</v>
      </c>
      <c r="C18" s="77" t="s">
        <v>81</v>
      </c>
      <c r="D18" s="77">
        <v>2016</v>
      </c>
      <c r="E18" s="77">
        <v>2017</v>
      </c>
      <c r="F18" s="80" t="s">
        <v>32</v>
      </c>
      <c r="G18" s="6" t="s">
        <v>39</v>
      </c>
      <c r="H18" s="7" t="s">
        <v>17</v>
      </c>
      <c r="I18" s="7" t="s">
        <v>17</v>
      </c>
      <c r="J18" s="7" t="s">
        <v>17</v>
      </c>
      <c r="K18" s="8" t="s">
        <v>17</v>
      </c>
      <c r="L18" s="7" t="s">
        <v>17</v>
      </c>
      <c r="M18" s="11">
        <f>M19</f>
        <v>0</v>
      </c>
    </row>
    <row r="19" spans="1:13" ht="15.75" hidden="1" customHeight="1" x14ac:dyDescent="0.25">
      <c r="A19" s="96"/>
      <c r="B19" s="91"/>
      <c r="C19" s="78"/>
      <c r="D19" s="78"/>
      <c r="E19" s="78"/>
      <c r="F19" s="81"/>
      <c r="G19" s="1" t="s">
        <v>21</v>
      </c>
      <c r="H19" s="69" t="s">
        <v>26</v>
      </c>
      <c r="I19" s="69" t="s">
        <v>64</v>
      </c>
      <c r="J19" s="69" t="s">
        <v>29</v>
      </c>
      <c r="K19" s="9" t="s">
        <v>109</v>
      </c>
      <c r="L19" s="69" t="s">
        <v>24</v>
      </c>
      <c r="M19" s="12"/>
    </row>
    <row r="20" spans="1:13" ht="48.75" customHeight="1" x14ac:dyDescent="0.25">
      <c r="A20" s="61" t="s">
        <v>86</v>
      </c>
      <c r="B20" s="59" t="s">
        <v>67</v>
      </c>
      <c r="C20" s="59" t="s">
        <v>81</v>
      </c>
      <c r="D20" s="59">
        <v>2016</v>
      </c>
      <c r="E20" s="59">
        <v>2019</v>
      </c>
      <c r="F20" s="65" t="s">
        <v>32</v>
      </c>
      <c r="G20" s="1" t="s">
        <v>21</v>
      </c>
      <c r="H20" s="69" t="s">
        <v>26</v>
      </c>
      <c r="I20" s="69" t="s">
        <v>36</v>
      </c>
      <c r="J20" s="69" t="s">
        <v>34</v>
      </c>
      <c r="K20" s="9" t="s">
        <v>68</v>
      </c>
      <c r="L20" s="69" t="s">
        <v>24</v>
      </c>
      <c r="M20" s="12">
        <v>6149</v>
      </c>
    </row>
    <row r="21" spans="1:13" ht="15" customHeight="1" x14ac:dyDescent="0.25">
      <c r="A21" s="95" t="s">
        <v>27</v>
      </c>
      <c r="B21" s="77" t="s">
        <v>71</v>
      </c>
      <c r="C21" s="77" t="s">
        <v>81</v>
      </c>
      <c r="D21" s="77">
        <v>2016</v>
      </c>
      <c r="E21" s="77">
        <v>2018</v>
      </c>
      <c r="F21" s="80" t="s">
        <v>74</v>
      </c>
      <c r="G21" s="6" t="s">
        <v>39</v>
      </c>
      <c r="H21" s="7" t="s">
        <v>17</v>
      </c>
      <c r="I21" s="7" t="s">
        <v>17</v>
      </c>
      <c r="J21" s="7" t="s">
        <v>17</v>
      </c>
      <c r="K21" s="8" t="s">
        <v>17</v>
      </c>
      <c r="L21" s="7" t="s">
        <v>17</v>
      </c>
      <c r="M21" s="11">
        <f>M22+M23+M24</f>
        <v>162857.54525999998</v>
      </c>
    </row>
    <row r="22" spans="1:13" ht="30" x14ac:dyDescent="0.25">
      <c r="A22" s="96"/>
      <c r="B22" s="78"/>
      <c r="C22" s="78"/>
      <c r="D22" s="78"/>
      <c r="E22" s="78"/>
      <c r="F22" s="81"/>
      <c r="G22" s="1" t="s">
        <v>21</v>
      </c>
      <c r="H22" s="69" t="s">
        <v>26</v>
      </c>
      <c r="I22" s="69" t="s">
        <v>33</v>
      </c>
      <c r="J22" s="69" t="s">
        <v>35</v>
      </c>
      <c r="K22" s="9" t="s">
        <v>197</v>
      </c>
      <c r="L22" s="69" t="s">
        <v>24</v>
      </c>
      <c r="M22" s="12">
        <f>43791.43235+200+3129.88465</f>
        <v>47121.317000000003</v>
      </c>
    </row>
    <row r="23" spans="1:13" ht="45" x14ac:dyDescent="0.25">
      <c r="A23" s="96"/>
      <c r="B23" s="78"/>
      <c r="C23" s="78"/>
      <c r="D23" s="78"/>
      <c r="E23" s="78"/>
      <c r="F23" s="81"/>
      <c r="G23" s="1" t="s">
        <v>19</v>
      </c>
      <c r="H23" s="69" t="s">
        <v>26</v>
      </c>
      <c r="I23" s="69" t="s">
        <v>33</v>
      </c>
      <c r="J23" s="69" t="s">
        <v>35</v>
      </c>
      <c r="K23" s="9" t="s">
        <v>197</v>
      </c>
      <c r="L23" s="69" t="s">
        <v>24</v>
      </c>
      <c r="M23" s="12">
        <f>3654.82826</f>
        <v>3654.8282599999998</v>
      </c>
    </row>
    <row r="24" spans="1:13" ht="28.5" customHeight="1" x14ac:dyDescent="0.25">
      <c r="A24" s="97"/>
      <c r="B24" s="79"/>
      <c r="C24" s="79"/>
      <c r="D24" s="79"/>
      <c r="E24" s="79"/>
      <c r="F24" s="82"/>
      <c r="G24" s="1" t="s">
        <v>20</v>
      </c>
      <c r="H24" s="69" t="s">
        <v>26</v>
      </c>
      <c r="I24" s="69" t="s">
        <v>33</v>
      </c>
      <c r="J24" s="69" t="s">
        <v>35</v>
      </c>
      <c r="K24" s="9" t="s">
        <v>197</v>
      </c>
      <c r="L24" s="69" t="s">
        <v>24</v>
      </c>
      <c r="M24" s="12">
        <v>112081.4</v>
      </c>
    </row>
    <row r="25" spans="1:13" ht="29.25" hidden="1" customHeight="1" x14ac:dyDescent="0.25">
      <c r="A25" s="24" t="s">
        <v>88</v>
      </c>
      <c r="B25" s="1" t="s">
        <v>76</v>
      </c>
      <c r="C25" s="1" t="s">
        <v>81</v>
      </c>
      <c r="D25" s="1">
        <v>2017</v>
      </c>
      <c r="E25" s="1">
        <v>2018</v>
      </c>
      <c r="F25" s="10" t="s">
        <v>25</v>
      </c>
      <c r="G25" s="1" t="s">
        <v>21</v>
      </c>
      <c r="H25" s="69" t="s">
        <v>26</v>
      </c>
      <c r="I25" s="69" t="s">
        <v>22</v>
      </c>
      <c r="J25" s="69" t="s">
        <v>23</v>
      </c>
      <c r="K25" s="9" t="s">
        <v>77</v>
      </c>
      <c r="L25" s="69" t="s">
        <v>24</v>
      </c>
      <c r="M25" s="12">
        <v>0</v>
      </c>
    </row>
    <row r="26" spans="1:13" ht="21" hidden="1" customHeight="1" x14ac:dyDescent="0.25">
      <c r="A26" s="95" t="s">
        <v>31</v>
      </c>
      <c r="B26" s="77" t="s">
        <v>83</v>
      </c>
      <c r="C26" s="77" t="s">
        <v>81</v>
      </c>
      <c r="D26" s="77">
        <v>2018</v>
      </c>
      <c r="E26" s="77">
        <v>2018</v>
      </c>
      <c r="F26" s="80" t="s">
        <v>168</v>
      </c>
      <c r="G26" s="6" t="s">
        <v>39</v>
      </c>
      <c r="H26" s="7" t="s">
        <v>17</v>
      </c>
      <c r="I26" s="7" t="s">
        <v>17</v>
      </c>
      <c r="J26" s="7" t="s">
        <v>17</v>
      </c>
      <c r="K26" s="8" t="s">
        <v>17</v>
      </c>
      <c r="L26" s="7" t="s">
        <v>17</v>
      </c>
      <c r="M26" s="11">
        <f>M27+M28</f>
        <v>0</v>
      </c>
    </row>
    <row r="27" spans="1:13" ht="32.25" hidden="1" customHeight="1" x14ac:dyDescent="0.25">
      <c r="A27" s="96"/>
      <c r="B27" s="78"/>
      <c r="C27" s="78"/>
      <c r="D27" s="78"/>
      <c r="E27" s="78"/>
      <c r="F27" s="81"/>
      <c r="G27" s="1" t="s">
        <v>21</v>
      </c>
      <c r="H27" s="69" t="s">
        <v>26</v>
      </c>
      <c r="I27" s="69" t="s">
        <v>28</v>
      </c>
      <c r="J27" s="69" t="s">
        <v>35</v>
      </c>
      <c r="K27" s="9" t="s">
        <v>166</v>
      </c>
      <c r="L27" s="69" t="s">
        <v>24</v>
      </c>
      <c r="M27" s="12">
        <v>0</v>
      </c>
    </row>
    <row r="28" spans="1:13" ht="26.25" hidden="1" customHeight="1" x14ac:dyDescent="0.25">
      <c r="A28" s="97"/>
      <c r="B28" s="79"/>
      <c r="C28" s="79"/>
      <c r="D28" s="79"/>
      <c r="E28" s="79"/>
      <c r="F28" s="82"/>
      <c r="G28" s="1" t="s">
        <v>19</v>
      </c>
      <c r="H28" s="69" t="s">
        <v>26</v>
      </c>
      <c r="I28" s="69" t="s">
        <v>28</v>
      </c>
      <c r="J28" s="69" t="s">
        <v>35</v>
      </c>
      <c r="K28" s="9" t="s">
        <v>167</v>
      </c>
      <c r="L28" s="69" t="s">
        <v>24</v>
      </c>
      <c r="M28" s="12">
        <v>0</v>
      </c>
    </row>
    <row r="29" spans="1:13" ht="27.75" hidden="1" customHeight="1" x14ac:dyDescent="0.25">
      <c r="A29" s="24" t="s">
        <v>89</v>
      </c>
      <c r="B29" s="59" t="s">
        <v>85</v>
      </c>
      <c r="C29" s="1" t="s">
        <v>81</v>
      </c>
      <c r="D29" s="1">
        <v>2018</v>
      </c>
      <c r="E29" s="1">
        <v>2018</v>
      </c>
      <c r="F29" s="10" t="s">
        <v>25</v>
      </c>
      <c r="G29" s="1" t="s">
        <v>21</v>
      </c>
      <c r="H29" s="69" t="s">
        <v>26</v>
      </c>
      <c r="I29" s="69" t="s">
        <v>23</v>
      </c>
      <c r="J29" s="69" t="s">
        <v>23</v>
      </c>
      <c r="K29" s="9" t="s">
        <v>84</v>
      </c>
      <c r="L29" s="69" t="s">
        <v>24</v>
      </c>
      <c r="M29" s="12">
        <v>0</v>
      </c>
    </row>
    <row r="30" spans="1:13" ht="36.75" customHeight="1" x14ac:dyDescent="0.25">
      <c r="A30" s="24" t="s">
        <v>87</v>
      </c>
      <c r="B30" s="59" t="s">
        <v>225</v>
      </c>
      <c r="C30" s="38" t="s">
        <v>81</v>
      </c>
      <c r="D30" s="1">
        <v>2017</v>
      </c>
      <c r="E30" s="1">
        <v>2019</v>
      </c>
      <c r="F30" s="10" t="s">
        <v>25</v>
      </c>
      <c r="G30" s="1" t="s">
        <v>21</v>
      </c>
      <c r="H30" s="69" t="s">
        <v>26</v>
      </c>
      <c r="I30" s="69" t="s">
        <v>28</v>
      </c>
      <c r="J30" s="69" t="s">
        <v>35</v>
      </c>
      <c r="K30" s="9" t="s">
        <v>226</v>
      </c>
      <c r="L30" s="69" t="s">
        <v>24</v>
      </c>
      <c r="M30" s="12">
        <v>1479.8910000000001</v>
      </c>
    </row>
    <row r="31" spans="1:13" ht="28.5" customHeight="1" x14ac:dyDescent="0.25">
      <c r="A31" s="24" t="s">
        <v>88</v>
      </c>
      <c r="B31" s="59" t="s">
        <v>115</v>
      </c>
      <c r="C31" s="38" t="s">
        <v>81</v>
      </c>
      <c r="D31" s="1">
        <v>2016</v>
      </c>
      <c r="E31" s="1">
        <v>2020</v>
      </c>
      <c r="F31" s="10" t="s">
        <v>32</v>
      </c>
      <c r="G31" s="1" t="s">
        <v>21</v>
      </c>
      <c r="H31" s="69" t="s">
        <v>26</v>
      </c>
      <c r="I31" s="69" t="s">
        <v>28</v>
      </c>
      <c r="J31" s="69" t="s">
        <v>29</v>
      </c>
      <c r="K31" s="9" t="s">
        <v>116</v>
      </c>
      <c r="L31" s="69" t="s">
        <v>30</v>
      </c>
      <c r="M31" s="12">
        <f>100000-99020</f>
        <v>980</v>
      </c>
    </row>
    <row r="32" spans="1:13" ht="30" hidden="1" customHeight="1" x14ac:dyDescent="0.25">
      <c r="A32" s="42" t="s">
        <v>113</v>
      </c>
      <c r="B32" s="59" t="s">
        <v>119</v>
      </c>
      <c r="C32" s="39"/>
      <c r="D32" s="1">
        <v>2017</v>
      </c>
      <c r="E32" s="1">
        <v>2018</v>
      </c>
      <c r="F32" s="10" t="s">
        <v>32</v>
      </c>
      <c r="G32" s="1" t="s">
        <v>21</v>
      </c>
      <c r="H32" s="69" t="s">
        <v>26</v>
      </c>
      <c r="I32" s="69" t="s">
        <v>28</v>
      </c>
      <c r="J32" s="69" t="s">
        <v>29</v>
      </c>
      <c r="K32" s="9" t="s">
        <v>117</v>
      </c>
      <c r="L32" s="69" t="s">
        <v>30</v>
      </c>
      <c r="M32" s="12">
        <v>0</v>
      </c>
    </row>
    <row r="33" spans="1:13" ht="63" customHeight="1" x14ac:dyDescent="0.25">
      <c r="A33" s="24" t="s">
        <v>31</v>
      </c>
      <c r="B33" s="59" t="s">
        <v>150</v>
      </c>
      <c r="C33" s="38" t="s">
        <v>81</v>
      </c>
      <c r="D33" s="1">
        <v>2018</v>
      </c>
      <c r="E33" s="1">
        <v>2020</v>
      </c>
      <c r="F33" s="10" t="s">
        <v>184</v>
      </c>
      <c r="G33" s="1" t="s">
        <v>21</v>
      </c>
      <c r="H33" s="69" t="s">
        <v>26</v>
      </c>
      <c r="I33" s="69" t="s">
        <v>28</v>
      </c>
      <c r="J33" s="69" t="s">
        <v>29</v>
      </c>
      <c r="K33" s="9" t="s">
        <v>149</v>
      </c>
      <c r="L33" s="69" t="s">
        <v>24</v>
      </c>
      <c r="M33" s="12">
        <f>50000+20000+39903.92+21.401+15000+2547.233</f>
        <v>127472.554</v>
      </c>
    </row>
    <row r="34" spans="1:13" ht="1.5" hidden="1" customHeight="1" x14ac:dyDescent="0.25">
      <c r="A34" s="24" t="s">
        <v>121</v>
      </c>
      <c r="B34" s="59" t="s">
        <v>151</v>
      </c>
      <c r="C34" s="1" t="s">
        <v>81</v>
      </c>
      <c r="D34" s="1">
        <v>2018</v>
      </c>
      <c r="E34" s="1">
        <v>2018</v>
      </c>
      <c r="F34" s="10" t="s">
        <v>25</v>
      </c>
      <c r="G34" s="1" t="s">
        <v>21</v>
      </c>
      <c r="H34" s="69" t="s">
        <v>26</v>
      </c>
      <c r="I34" s="69" t="s">
        <v>28</v>
      </c>
      <c r="J34" s="69" t="s">
        <v>29</v>
      </c>
      <c r="K34" s="9" t="s">
        <v>152</v>
      </c>
      <c r="L34" s="69" t="s">
        <v>30</v>
      </c>
      <c r="M34" s="12">
        <v>0</v>
      </c>
    </row>
    <row r="35" spans="1:13" ht="12.75" hidden="1" customHeight="1" x14ac:dyDescent="0.25">
      <c r="A35" s="24" t="s">
        <v>127</v>
      </c>
      <c r="B35" s="59" t="s">
        <v>122</v>
      </c>
      <c r="C35" s="1" t="s">
        <v>81</v>
      </c>
      <c r="D35" s="1">
        <v>2018</v>
      </c>
      <c r="E35" s="1">
        <v>2018</v>
      </c>
      <c r="F35" s="10" t="s">
        <v>25</v>
      </c>
      <c r="G35" s="1" t="s">
        <v>21</v>
      </c>
      <c r="H35" s="69" t="s">
        <v>26</v>
      </c>
      <c r="I35" s="69" t="s">
        <v>22</v>
      </c>
      <c r="J35" s="69" t="s">
        <v>23</v>
      </c>
      <c r="K35" s="9" t="s">
        <v>134</v>
      </c>
      <c r="L35" s="69" t="s">
        <v>24</v>
      </c>
      <c r="M35" s="12">
        <v>0</v>
      </c>
    </row>
    <row r="36" spans="1:13" ht="8.25" hidden="1" customHeight="1" x14ac:dyDescent="0.25">
      <c r="A36" s="24" t="s">
        <v>128</v>
      </c>
      <c r="B36" s="1" t="s">
        <v>131</v>
      </c>
      <c r="C36" s="1" t="s">
        <v>81</v>
      </c>
      <c r="D36" s="1">
        <v>2018</v>
      </c>
      <c r="E36" s="1">
        <v>2018</v>
      </c>
      <c r="F36" s="10" t="s">
        <v>25</v>
      </c>
      <c r="G36" s="1" t="s">
        <v>21</v>
      </c>
      <c r="H36" s="69" t="s">
        <v>26</v>
      </c>
      <c r="I36" s="69" t="s">
        <v>22</v>
      </c>
      <c r="J36" s="69" t="s">
        <v>23</v>
      </c>
      <c r="K36" s="9" t="s">
        <v>135</v>
      </c>
      <c r="L36" s="69" t="s">
        <v>30</v>
      </c>
      <c r="M36" s="12">
        <v>0</v>
      </c>
    </row>
    <row r="37" spans="1:13" ht="9.75" hidden="1" customHeight="1" x14ac:dyDescent="0.25">
      <c r="A37" s="24" t="s">
        <v>129</v>
      </c>
      <c r="B37" s="1" t="s">
        <v>132</v>
      </c>
      <c r="C37" s="1" t="s">
        <v>81</v>
      </c>
      <c r="D37" s="1">
        <v>2018</v>
      </c>
      <c r="E37" s="1">
        <v>2018</v>
      </c>
      <c r="F37" s="10" t="s">
        <v>185</v>
      </c>
      <c r="G37" s="1" t="s">
        <v>21</v>
      </c>
      <c r="H37" s="69" t="s">
        <v>26</v>
      </c>
      <c r="I37" s="69" t="s">
        <v>22</v>
      </c>
      <c r="J37" s="69" t="s">
        <v>23</v>
      </c>
      <c r="K37" s="9" t="s">
        <v>136</v>
      </c>
      <c r="L37" s="69" t="s">
        <v>30</v>
      </c>
      <c r="M37" s="12">
        <v>0</v>
      </c>
    </row>
    <row r="38" spans="1:13" ht="33.75" customHeight="1" x14ac:dyDescent="0.25">
      <c r="A38" s="61" t="s">
        <v>89</v>
      </c>
      <c r="B38" s="59" t="s">
        <v>228</v>
      </c>
      <c r="C38" s="38" t="s">
        <v>81</v>
      </c>
      <c r="D38" s="59">
        <v>2018</v>
      </c>
      <c r="E38" s="59">
        <v>2019</v>
      </c>
      <c r="F38" s="65" t="s">
        <v>32</v>
      </c>
      <c r="G38" s="1" t="s">
        <v>21</v>
      </c>
      <c r="H38" s="69" t="s">
        <v>26</v>
      </c>
      <c r="I38" s="69" t="s">
        <v>28</v>
      </c>
      <c r="J38" s="69" t="s">
        <v>29</v>
      </c>
      <c r="K38" s="9" t="s">
        <v>117</v>
      </c>
      <c r="L38" s="69" t="s">
        <v>30</v>
      </c>
      <c r="M38" s="12">
        <v>8074.8590000000004</v>
      </c>
    </row>
    <row r="39" spans="1:13" ht="28.5" customHeight="1" x14ac:dyDescent="0.25">
      <c r="A39" s="95" t="s">
        <v>112</v>
      </c>
      <c r="B39" s="77" t="s">
        <v>239</v>
      </c>
      <c r="C39" s="77" t="s">
        <v>81</v>
      </c>
      <c r="D39" s="77">
        <v>2019</v>
      </c>
      <c r="E39" s="77">
        <v>2020</v>
      </c>
      <c r="F39" s="80" t="s">
        <v>32</v>
      </c>
      <c r="G39" s="6" t="s">
        <v>39</v>
      </c>
      <c r="H39" s="7" t="s">
        <v>17</v>
      </c>
      <c r="I39" s="7" t="s">
        <v>17</v>
      </c>
      <c r="J39" s="7" t="s">
        <v>17</v>
      </c>
      <c r="K39" s="7" t="s">
        <v>17</v>
      </c>
      <c r="L39" s="7" t="s">
        <v>17</v>
      </c>
      <c r="M39" s="12">
        <f>SUM(M40:M43)</f>
        <v>13411.28282</v>
      </c>
    </row>
    <row r="40" spans="1:13" ht="28.5" customHeight="1" x14ac:dyDescent="0.25">
      <c r="A40" s="96"/>
      <c r="B40" s="78"/>
      <c r="C40" s="78"/>
      <c r="D40" s="78"/>
      <c r="E40" s="78"/>
      <c r="F40" s="81"/>
      <c r="G40" s="77" t="s">
        <v>21</v>
      </c>
      <c r="H40" s="69" t="s">
        <v>26</v>
      </c>
      <c r="I40" s="69" t="s">
        <v>33</v>
      </c>
      <c r="J40" s="69" t="s">
        <v>34</v>
      </c>
      <c r="K40" s="9" t="s">
        <v>219</v>
      </c>
      <c r="L40" s="69" t="s">
        <v>24</v>
      </c>
      <c r="M40" s="12">
        <f>250</f>
        <v>250</v>
      </c>
    </row>
    <row r="41" spans="1:13" ht="28.5" customHeight="1" x14ac:dyDescent="0.25">
      <c r="A41" s="96"/>
      <c r="B41" s="78"/>
      <c r="C41" s="78"/>
      <c r="D41" s="78"/>
      <c r="E41" s="78"/>
      <c r="F41" s="81"/>
      <c r="G41" s="79"/>
      <c r="H41" s="69" t="s">
        <v>26</v>
      </c>
      <c r="I41" s="69" t="s">
        <v>33</v>
      </c>
      <c r="J41" s="69" t="s">
        <v>34</v>
      </c>
      <c r="K41" s="9" t="s">
        <v>238</v>
      </c>
      <c r="L41" s="69" t="s">
        <v>24</v>
      </c>
      <c r="M41" s="12">
        <f>65.80641</f>
        <v>65.80641</v>
      </c>
    </row>
    <row r="42" spans="1:13" ht="28.5" customHeight="1" x14ac:dyDescent="0.25">
      <c r="A42" s="96"/>
      <c r="B42" s="78"/>
      <c r="C42" s="78"/>
      <c r="D42" s="78"/>
      <c r="E42" s="78"/>
      <c r="F42" s="81"/>
      <c r="G42" s="1" t="s">
        <v>19</v>
      </c>
      <c r="H42" s="69" t="s">
        <v>26</v>
      </c>
      <c r="I42" s="69" t="s">
        <v>33</v>
      </c>
      <c r="J42" s="69" t="s">
        <v>34</v>
      </c>
      <c r="K42" s="9" t="s">
        <v>238</v>
      </c>
      <c r="L42" s="69" t="s">
        <v>24</v>
      </c>
      <c r="M42" s="12">
        <f>65.80641</f>
        <v>65.80641</v>
      </c>
    </row>
    <row r="43" spans="1:13" ht="28.5" customHeight="1" x14ac:dyDescent="0.25">
      <c r="A43" s="97"/>
      <c r="B43" s="79"/>
      <c r="C43" s="79"/>
      <c r="D43" s="79"/>
      <c r="E43" s="79"/>
      <c r="F43" s="82"/>
      <c r="G43" s="1" t="s">
        <v>20</v>
      </c>
      <c r="H43" s="69" t="s">
        <v>26</v>
      </c>
      <c r="I43" s="69" t="s">
        <v>33</v>
      </c>
      <c r="J43" s="69" t="s">
        <v>34</v>
      </c>
      <c r="K43" s="9" t="s">
        <v>238</v>
      </c>
      <c r="L43" s="69" t="s">
        <v>24</v>
      </c>
      <c r="M43" s="12">
        <f>13029.67</f>
        <v>13029.67</v>
      </c>
    </row>
    <row r="44" spans="1:13" ht="30.75" customHeight="1" x14ac:dyDescent="0.25">
      <c r="A44" s="95" t="s">
        <v>113</v>
      </c>
      <c r="B44" s="77" t="s">
        <v>145</v>
      </c>
      <c r="C44" s="77" t="s">
        <v>81</v>
      </c>
      <c r="D44" s="77">
        <v>2018</v>
      </c>
      <c r="E44" s="77">
        <v>2019</v>
      </c>
      <c r="F44" s="80" t="s">
        <v>133</v>
      </c>
      <c r="G44" s="6" t="s">
        <v>39</v>
      </c>
      <c r="H44" s="7" t="s">
        <v>17</v>
      </c>
      <c r="I44" s="7" t="s">
        <v>17</v>
      </c>
      <c r="J44" s="7" t="s">
        <v>17</v>
      </c>
      <c r="K44" s="7" t="s">
        <v>17</v>
      </c>
      <c r="L44" s="7" t="s">
        <v>17</v>
      </c>
      <c r="M44" s="12">
        <f>M45+M46+M47</f>
        <v>59314.625270000004</v>
      </c>
    </row>
    <row r="45" spans="1:13" ht="33" customHeight="1" x14ac:dyDescent="0.25">
      <c r="A45" s="96"/>
      <c r="B45" s="78"/>
      <c r="C45" s="78"/>
      <c r="D45" s="78"/>
      <c r="E45" s="78"/>
      <c r="F45" s="81"/>
      <c r="G45" s="1" t="s">
        <v>21</v>
      </c>
      <c r="H45" s="69" t="s">
        <v>26</v>
      </c>
      <c r="I45" s="69" t="s">
        <v>33</v>
      </c>
      <c r="J45" s="69" t="s">
        <v>34</v>
      </c>
      <c r="K45" s="9" t="s">
        <v>201</v>
      </c>
      <c r="L45" s="69" t="s">
        <v>24</v>
      </c>
      <c r="M45" s="12">
        <f>4000.6+9512.8+21262.3</f>
        <v>34775.699999999997</v>
      </c>
    </row>
    <row r="46" spans="1:13" ht="44.25" customHeight="1" x14ac:dyDescent="0.25">
      <c r="A46" s="96"/>
      <c r="B46" s="78"/>
      <c r="C46" s="78"/>
      <c r="D46" s="78"/>
      <c r="E46" s="78"/>
      <c r="F46" s="81"/>
      <c r="G46" s="1" t="s">
        <v>19</v>
      </c>
      <c r="H46" s="69" t="s">
        <v>26</v>
      </c>
      <c r="I46" s="69" t="s">
        <v>33</v>
      </c>
      <c r="J46" s="69" t="s">
        <v>34</v>
      </c>
      <c r="K46" s="9" t="s">
        <v>201</v>
      </c>
      <c r="L46" s="69" t="s">
        <v>24</v>
      </c>
      <c r="M46" s="12">
        <f>1963.10457-0.00005</f>
        <v>1963.1045199999999</v>
      </c>
    </row>
    <row r="47" spans="1:13" ht="33" customHeight="1" x14ac:dyDescent="0.25">
      <c r="A47" s="97"/>
      <c r="B47" s="79"/>
      <c r="C47" s="79"/>
      <c r="D47" s="79"/>
      <c r="E47" s="79"/>
      <c r="F47" s="82"/>
      <c r="G47" s="1" t="s">
        <v>20</v>
      </c>
      <c r="H47" s="69" t="s">
        <v>26</v>
      </c>
      <c r="I47" s="69" t="s">
        <v>33</v>
      </c>
      <c r="J47" s="69" t="s">
        <v>34</v>
      </c>
      <c r="K47" s="9" t="s">
        <v>201</v>
      </c>
      <c r="L47" s="69" t="s">
        <v>24</v>
      </c>
      <c r="M47" s="12">
        <f>22575.82138-0.00063</f>
        <v>22575.820750000003</v>
      </c>
    </row>
    <row r="48" spans="1:13" ht="33" customHeight="1" x14ac:dyDescent="0.25">
      <c r="A48" s="95" t="s">
        <v>114</v>
      </c>
      <c r="B48" s="77" t="s">
        <v>146</v>
      </c>
      <c r="C48" s="77" t="s">
        <v>81</v>
      </c>
      <c r="D48" s="77">
        <v>2018</v>
      </c>
      <c r="E48" s="77">
        <v>2019</v>
      </c>
      <c r="F48" s="80" t="s">
        <v>133</v>
      </c>
      <c r="G48" s="6" t="s">
        <v>39</v>
      </c>
      <c r="H48" s="7" t="s">
        <v>17</v>
      </c>
      <c r="I48" s="7" t="s">
        <v>17</v>
      </c>
      <c r="J48" s="7" t="s">
        <v>17</v>
      </c>
      <c r="K48" s="7" t="s">
        <v>17</v>
      </c>
      <c r="L48" s="7" t="s">
        <v>17</v>
      </c>
      <c r="M48" s="12">
        <f>M49+M50+M51</f>
        <v>59314.625270000004</v>
      </c>
    </row>
    <row r="49" spans="1:13" ht="30.75" customHeight="1" x14ac:dyDescent="0.25">
      <c r="A49" s="96"/>
      <c r="B49" s="78"/>
      <c r="C49" s="78"/>
      <c r="D49" s="78"/>
      <c r="E49" s="78"/>
      <c r="F49" s="81"/>
      <c r="G49" s="1" t="s">
        <v>21</v>
      </c>
      <c r="H49" s="69" t="s">
        <v>26</v>
      </c>
      <c r="I49" s="69" t="s">
        <v>33</v>
      </c>
      <c r="J49" s="69" t="s">
        <v>34</v>
      </c>
      <c r="K49" s="9" t="s">
        <v>202</v>
      </c>
      <c r="L49" s="69" t="s">
        <v>24</v>
      </c>
      <c r="M49" s="12">
        <f>4000.6+11462.8+19312.3</f>
        <v>34775.699999999997</v>
      </c>
    </row>
    <row r="50" spans="1:13" ht="40.5" customHeight="1" x14ac:dyDescent="0.25">
      <c r="A50" s="96"/>
      <c r="B50" s="78"/>
      <c r="C50" s="78"/>
      <c r="D50" s="78"/>
      <c r="E50" s="78"/>
      <c r="F50" s="81"/>
      <c r="G50" s="1" t="s">
        <v>19</v>
      </c>
      <c r="H50" s="69" t="s">
        <v>26</v>
      </c>
      <c r="I50" s="69" t="s">
        <v>33</v>
      </c>
      <c r="J50" s="69" t="s">
        <v>34</v>
      </c>
      <c r="K50" s="9" t="s">
        <v>202</v>
      </c>
      <c r="L50" s="69" t="s">
        <v>24</v>
      </c>
      <c r="M50" s="12">
        <f>1963.10458-0.00006</f>
        <v>1963.1045199999999</v>
      </c>
    </row>
    <row r="51" spans="1:13" ht="30.75" customHeight="1" x14ac:dyDescent="0.25">
      <c r="A51" s="97"/>
      <c r="B51" s="79"/>
      <c r="C51" s="79"/>
      <c r="D51" s="79"/>
      <c r="E51" s="79"/>
      <c r="F51" s="82"/>
      <c r="G51" s="1" t="s">
        <v>20</v>
      </c>
      <c r="H51" s="69" t="s">
        <v>26</v>
      </c>
      <c r="I51" s="69" t="s">
        <v>33</v>
      </c>
      <c r="J51" s="69" t="s">
        <v>34</v>
      </c>
      <c r="K51" s="9" t="s">
        <v>202</v>
      </c>
      <c r="L51" s="69" t="s">
        <v>24</v>
      </c>
      <c r="M51" s="12">
        <f>22575.82138-0.00063</f>
        <v>22575.820750000003</v>
      </c>
    </row>
    <row r="52" spans="1:13" ht="30.75" customHeight="1" x14ac:dyDescent="0.25">
      <c r="A52" s="95" t="s">
        <v>121</v>
      </c>
      <c r="B52" s="77" t="s">
        <v>147</v>
      </c>
      <c r="C52" s="77" t="s">
        <v>81</v>
      </c>
      <c r="D52" s="77">
        <v>2018</v>
      </c>
      <c r="E52" s="77">
        <v>2019</v>
      </c>
      <c r="F52" s="80" t="s">
        <v>133</v>
      </c>
      <c r="G52" s="6" t="s">
        <v>39</v>
      </c>
      <c r="H52" s="7" t="s">
        <v>17</v>
      </c>
      <c r="I52" s="7" t="s">
        <v>17</v>
      </c>
      <c r="J52" s="7" t="s">
        <v>17</v>
      </c>
      <c r="K52" s="7" t="s">
        <v>17</v>
      </c>
      <c r="L52" s="7" t="s">
        <v>17</v>
      </c>
      <c r="M52" s="2">
        <f>M53+M54+M55</f>
        <v>40002.325270000001</v>
      </c>
    </row>
    <row r="53" spans="1:13" ht="31.5" customHeight="1" x14ac:dyDescent="0.25">
      <c r="A53" s="96"/>
      <c r="B53" s="78"/>
      <c r="C53" s="78"/>
      <c r="D53" s="78"/>
      <c r="E53" s="78"/>
      <c r="F53" s="81"/>
      <c r="G53" s="1" t="s">
        <v>21</v>
      </c>
      <c r="H53" s="69" t="s">
        <v>26</v>
      </c>
      <c r="I53" s="69" t="s">
        <v>33</v>
      </c>
      <c r="J53" s="69" t="s">
        <v>34</v>
      </c>
      <c r="K53" s="9" t="s">
        <v>203</v>
      </c>
      <c r="L53" s="69" t="s">
        <v>24</v>
      </c>
      <c r="M53" s="12">
        <f>4000.6+11462.8</f>
        <v>15463.4</v>
      </c>
    </row>
    <row r="54" spans="1:13" ht="42.75" customHeight="1" x14ac:dyDescent="0.25">
      <c r="A54" s="96"/>
      <c r="B54" s="78"/>
      <c r="C54" s="78"/>
      <c r="D54" s="78"/>
      <c r="E54" s="78"/>
      <c r="F54" s="81"/>
      <c r="G54" s="1" t="s">
        <v>19</v>
      </c>
      <c r="H54" s="69" t="s">
        <v>26</v>
      </c>
      <c r="I54" s="69" t="s">
        <v>33</v>
      </c>
      <c r="J54" s="69" t="s">
        <v>34</v>
      </c>
      <c r="K54" s="9" t="s">
        <v>203</v>
      </c>
      <c r="L54" s="69" t="s">
        <v>24</v>
      </c>
      <c r="M54" s="12">
        <f>1963.10458-0.00006</f>
        <v>1963.1045199999999</v>
      </c>
    </row>
    <row r="55" spans="1:13" ht="30.75" customHeight="1" x14ac:dyDescent="0.25">
      <c r="A55" s="97"/>
      <c r="B55" s="79"/>
      <c r="C55" s="79"/>
      <c r="D55" s="79"/>
      <c r="E55" s="79"/>
      <c r="F55" s="82"/>
      <c r="G55" s="1" t="s">
        <v>20</v>
      </c>
      <c r="H55" s="69" t="s">
        <v>26</v>
      </c>
      <c r="I55" s="69" t="s">
        <v>33</v>
      </c>
      <c r="J55" s="69" t="s">
        <v>34</v>
      </c>
      <c r="K55" s="9" t="s">
        <v>203</v>
      </c>
      <c r="L55" s="69" t="s">
        <v>24</v>
      </c>
      <c r="M55" s="12">
        <f>22575.82138-0.00063</f>
        <v>22575.820750000003</v>
      </c>
    </row>
    <row r="56" spans="1:13" ht="9.75" hidden="1" customHeight="1" x14ac:dyDescent="0.25">
      <c r="A56" s="24" t="s">
        <v>143</v>
      </c>
      <c r="B56" s="1" t="s">
        <v>140</v>
      </c>
      <c r="C56" s="1" t="s">
        <v>81</v>
      </c>
      <c r="D56" s="1">
        <v>2016</v>
      </c>
      <c r="E56" s="1">
        <v>2017</v>
      </c>
      <c r="F56" s="10" t="s">
        <v>32</v>
      </c>
      <c r="G56" s="1" t="s">
        <v>21</v>
      </c>
      <c r="H56" s="69" t="s">
        <v>141</v>
      </c>
      <c r="I56" s="69" t="s">
        <v>28</v>
      </c>
      <c r="J56" s="69" t="s">
        <v>35</v>
      </c>
      <c r="K56" s="9" t="s">
        <v>142</v>
      </c>
      <c r="L56" s="69" t="s">
        <v>24</v>
      </c>
      <c r="M56" s="12">
        <v>0</v>
      </c>
    </row>
    <row r="57" spans="1:13" ht="12" hidden="1" customHeight="1" x14ac:dyDescent="0.25">
      <c r="A57" s="24" t="s">
        <v>153</v>
      </c>
      <c r="B57" s="1" t="s">
        <v>144</v>
      </c>
      <c r="C57" s="1" t="s">
        <v>81</v>
      </c>
      <c r="D57" s="1">
        <v>2018</v>
      </c>
      <c r="E57" s="1">
        <v>2018</v>
      </c>
      <c r="F57" s="10" t="s">
        <v>25</v>
      </c>
      <c r="G57" s="1" t="s">
        <v>21</v>
      </c>
      <c r="H57" s="69" t="s">
        <v>26</v>
      </c>
      <c r="I57" s="69" t="s">
        <v>28</v>
      </c>
      <c r="J57" s="69" t="s">
        <v>29</v>
      </c>
      <c r="K57" s="9" t="s">
        <v>148</v>
      </c>
      <c r="L57" s="69" t="s">
        <v>24</v>
      </c>
      <c r="M57" s="12">
        <v>0</v>
      </c>
    </row>
    <row r="58" spans="1:13" ht="11.25" hidden="1" customHeight="1" x14ac:dyDescent="0.25">
      <c r="A58" s="24" t="s">
        <v>154</v>
      </c>
      <c r="B58" s="1" t="s">
        <v>155</v>
      </c>
      <c r="C58" s="1" t="s">
        <v>81</v>
      </c>
      <c r="D58" s="1">
        <v>2015</v>
      </c>
      <c r="E58" s="1">
        <v>2018</v>
      </c>
      <c r="F58" s="10" t="s">
        <v>170</v>
      </c>
      <c r="G58" s="1" t="s">
        <v>21</v>
      </c>
      <c r="H58" s="69" t="s">
        <v>26</v>
      </c>
      <c r="I58" s="69" t="s">
        <v>22</v>
      </c>
      <c r="J58" s="69" t="s">
        <v>23</v>
      </c>
      <c r="K58" s="9" t="s">
        <v>156</v>
      </c>
      <c r="L58" s="69" t="s">
        <v>24</v>
      </c>
      <c r="M58" s="12">
        <v>0</v>
      </c>
    </row>
    <row r="59" spans="1:13" ht="24" hidden="1" customHeight="1" x14ac:dyDescent="0.25">
      <c r="A59" s="24" t="s">
        <v>157</v>
      </c>
      <c r="B59" s="1" t="s">
        <v>158</v>
      </c>
      <c r="C59" s="1" t="s">
        <v>81</v>
      </c>
      <c r="D59" s="1">
        <v>2018</v>
      </c>
      <c r="E59" s="1">
        <v>2020</v>
      </c>
      <c r="F59" s="10" t="s">
        <v>25</v>
      </c>
      <c r="G59" s="1" t="s">
        <v>21</v>
      </c>
      <c r="H59" s="69" t="s">
        <v>26</v>
      </c>
      <c r="I59" s="69" t="s">
        <v>22</v>
      </c>
      <c r="J59" s="69" t="s">
        <v>23</v>
      </c>
      <c r="K59" s="9" t="s">
        <v>159</v>
      </c>
      <c r="L59" s="69" t="s">
        <v>24</v>
      </c>
      <c r="M59" s="12">
        <v>0</v>
      </c>
    </row>
    <row r="60" spans="1:13" ht="84" customHeight="1" x14ac:dyDescent="0.25">
      <c r="A60" s="24" t="s">
        <v>127</v>
      </c>
      <c r="B60" s="1" t="s">
        <v>160</v>
      </c>
      <c r="C60" s="1" t="s">
        <v>81</v>
      </c>
      <c r="D60" s="1">
        <v>2018</v>
      </c>
      <c r="E60" s="1">
        <v>2020</v>
      </c>
      <c r="F60" s="10" t="s">
        <v>32</v>
      </c>
      <c r="G60" s="1" t="s">
        <v>21</v>
      </c>
      <c r="H60" s="69" t="s">
        <v>26</v>
      </c>
      <c r="I60" s="69" t="s">
        <v>28</v>
      </c>
      <c r="J60" s="69" t="s">
        <v>29</v>
      </c>
      <c r="K60" s="9" t="s">
        <v>161</v>
      </c>
      <c r="L60" s="69" t="s">
        <v>24</v>
      </c>
      <c r="M60" s="12">
        <f>5766.6-21.404+20000+30000</f>
        <v>55745.195999999996</v>
      </c>
    </row>
    <row r="61" spans="1:13" ht="21" customHeight="1" x14ac:dyDescent="0.25">
      <c r="A61" s="95" t="s">
        <v>128</v>
      </c>
      <c r="B61" s="77" t="s">
        <v>162</v>
      </c>
      <c r="C61" s="77" t="s">
        <v>81</v>
      </c>
      <c r="D61" s="77">
        <v>2018</v>
      </c>
      <c r="E61" s="77">
        <v>2020</v>
      </c>
      <c r="F61" s="80" t="s">
        <v>169</v>
      </c>
      <c r="G61" s="6" t="s">
        <v>39</v>
      </c>
      <c r="H61" s="7" t="s">
        <v>17</v>
      </c>
      <c r="I61" s="7" t="s">
        <v>17</v>
      </c>
      <c r="J61" s="7" t="s">
        <v>17</v>
      </c>
      <c r="K61" s="7" t="s">
        <v>17</v>
      </c>
      <c r="L61" s="7" t="s">
        <v>17</v>
      </c>
      <c r="M61" s="2">
        <f>M62+M63+M64</f>
        <v>288155.15257000003</v>
      </c>
    </row>
    <row r="62" spans="1:13" ht="39" customHeight="1" x14ac:dyDescent="0.25">
      <c r="A62" s="96"/>
      <c r="B62" s="78"/>
      <c r="C62" s="78"/>
      <c r="D62" s="78"/>
      <c r="E62" s="78"/>
      <c r="F62" s="81"/>
      <c r="G62" s="1" t="s">
        <v>21</v>
      </c>
      <c r="H62" s="69" t="s">
        <v>26</v>
      </c>
      <c r="I62" s="69" t="s">
        <v>33</v>
      </c>
      <c r="J62" s="69" t="s">
        <v>35</v>
      </c>
      <c r="K62" s="9" t="s">
        <v>216</v>
      </c>
      <c r="L62" s="69" t="s">
        <v>24</v>
      </c>
      <c r="M62" s="12">
        <f>14109.408+5967</f>
        <v>20076.407999999999</v>
      </c>
    </row>
    <row r="63" spans="1:13" ht="49.5" customHeight="1" x14ac:dyDescent="0.25">
      <c r="A63" s="96"/>
      <c r="B63" s="78"/>
      <c r="C63" s="78"/>
      <c r="D63" s="78"/>
      <c r="E63" s="78"/>
      <c r="F63" s="81"/>
      <c r="G63" s="1" t="s">
        <v>19</v>
      </c>
      <c r="H63" s="69" t="s">
        <v>26</v>
      </c>
      <c r="I63" s="69" t="s">
        <v>33</v>
      </c>
      <c r="J63" s="69" t="s">
        <v>35</v>
      </c>
      <c r="K63" s="9" t="s">
        <v>216</v>
      </c>
      <c r="L63" s="69" t="s">
        <v>24</v>
      </c>
      <c r="M63" s="71">
        <v>8465.6445700000004</v>
      </c>
    </row>
    <row r="64" spans="1:13" ht="37.5" customHeight="1" x14ac:dyDescent="0.25">
      <c r="A64" s="97"/>
      <c r="B64" s="79"/>
      <c r="C64" s="79"/>
      <c r="D64" s="79"/>
      <c r="E64" s="79"/>
      <c r="F64" s="82"/>
      <c r="G64" s="1" t="s">
        <v>20</v>
      </c>
      <c r="H64" s="69" t="s">
        <v>26</v>
      </c>
      <c r="I64" s="69" t="s">
        <v>33</v>
      </c>
      <c r="J64" s="69" t="s">
        <v>35</v>
      </c>
      <c r="K64" s="9" t="s">
        <v>216</v>
      </c>
      <c r="L64" s="69" t="s">
        <v>24</v>
      </c>
      <c r="M64" s="12">
        <f>259613.1</f>
        <v>259613.1</v>
      </c>
    </row>
    <row r="65" spans="1:13" ht="62.25" hidden="1" customHeight="1" x14ac:dyDescent="0.25">
      <c r="A65" s="24" t="s">
        <v>163</v>
      </c>
      <c r="B65" s="1" t="s">
        <v>164</v>
      </c>
      <c r="C65" s="1" t="s">
        <v>81</v>
      </c>
      <c r="D65" s="1">
        <v>2018</v>
      </c>
      <c r="E65" s="1">
        <v>2018</v>
      </c>
      <c r="F65" s="10" t="s">
        <v>171</v>
      </c>
      <c r="G65" s="1" t="s">
        <v>21</v>
      </c>
      <c r="H65" s="69" t="s">
        <v>26</v>
      </c>
      <c r="I65" s="69" t="s">
        <v>22</v>
      </c>
      <c r="J65" s="69" t="s">
        <v>23</v>
      </c>
      <c r="K65" s="9" t="s">
        <v>165</v>
      </c>
      <c r="L65" s="69" t="s">
        <v>24</v>
      </c>
      <c r="M65" s="12">
        <v>0</v>
      </c>
    </row>
    <row r="66" spans="1:13" ht="33.75" hidden="1" customHeight="1" x14ac:dyDescent="0.25">
      <c r="A66" s="24" t="s">
        <v>172</v>
      </c>
      <c r="B66" s="1" t="s">
        <v>173</v>
      </c>
      <c r="C66" s="1" t="s">
        <v>81</v>
      </c>
      <c r="D66" s="1">
        <v>2018</v>
      </c>
      <c r="E66" s="1">
        <v>2020</v>
      </c>
      <c r="F66" s="10" t="s">
        <v>25</v>
      </c>
      <c r="G66" s="1" t="s">
        <v>21</v>
      </c>
      <c r="H66" s="69" t="s">
        <v>26</v>
      </c>
      <c r="I66" s="69" t="s">
        <v>22</v>
      </c>
      <c r="J66" s="69" t="s">
        <v>23</v>
      </c>
      <c r="K66" s="43" t="s">
        <v>174</v>
      </c>
      <c r="L66" s="69" t="s">
        <v>24</v>
      </c>
      <c r="M66" s="12">
        <v>0</v>
      </c>
    </row>
    <row r="67" spans="1:13" ht="18" customHeight="1" x14ac:dyDescent="0.25">
      <c r="A67" s="95" t="s">
        <v>129</v>
      </c>
      <c r="B67" s="77" t="s">
        <v>178</v>
      </c>
      <c r="C67" s="77" t="s">
        <v>81</v>
      </c>
      <c r="D67" s="77">
        <v>2018</v>
      </c>
      <c r="E67" s="77">
        <v>2019</v>
      </c>
      <c r="F67" s="80" t="s">
        <v>182</v>
      </c>
      <c r="G67" s="6" t="s">
        <v>39</v>
      </c>
      <c r="H67" s="7" t="s">
        <v>17</v>
      </c>
      <c r="I67" s="7" t="s">
        <v>17</v>
      </c>
      <c r="J67" s="7" t="s">
        <v>17</v>
      </c>
      <c r="K67" s="8" t="s">
        <v>17</v>
      </c>
      <c r="L67" s="7" t="s">
        <v>17</v>
      </c>
      <c r="M67" s="11">
        <f>M69+M70+M71+M68</f>
        <v>67651.296700000006</v>
      </c>
    </row>
    <row r="68" spans="1:13" ht="49.5" customHeight="1" x14ac:dyDescent="0.25">
      <c r="A68" s="96"/>
      <c r="B68" s="78"/>
      <c r="C68" s="78"/>
      <c r="D68" s="78"/>
      <c r="E68" s="78"/>
      <c r="F68" s="81"/>
      <c r="G68" s="1" t="s">
        <v>19</v>
      </c>
      <c r="H68" s="69" t="s">
        <v>26</v>
      </c>
      <c r="I68" s="69" t="s">
        <v>33</v>
      </c>
      <c r="J68" s="69" t="s">
        <v>34</v>
      </c>
      <c r="K68" s="8" t="s">
        <v>206</v>
      </c>
      <c r="L68" s="7" t="s">
        <v>24</v>
      </c>
      <c r="M68" s="11">
        <f>20289.8+4511.66966</f>
        <v>24801.469659999999</v>
      </c>
    </row>
    <row r="69" spans="1:13" ht="42" customHeight="1" x14ac:dyDescent="0.25">
      <c r="A69" s="96"/>
      <c r="B69" s="78"/>
      <c r="C69" s="78"/>
      <c r="D69" s="78"/>
      <c r="E69" s="78"/>
      <c r="F69" s="81"/>
      <c r="G69" s="1" t="s">
        <v>19</v>
      </c>
      <c r="H69" s="69" t="s">
        <v>26</v>
      </c>
      <c r="I69" s="69" t="s">
        <v>33</v>
      </c>
      <c r="J69" s="69" t="s">
        <v>34</v>
      </c>
      <c r="K69" s="43" t="s">
        <v>204</v>
      </c>
      <c r="L69" s="69" t="s">
        <v>24</v>
      </c>
      <c r="M69" s="12">
        <f>3142.09455+0.00017</f>
        <v>3142.0947199999996</v>
      </c>
    </row>
    <row r="70" spans="1:13" ht="33.75" customHeight="1" x14ac:dyDescent="0.25">
      <c r="A70" s="96"/>
      <c r="B70" s="78"/>
      <c r="C70" s="78"/>
      <c r="D70" s="78"/>
      <c r="E70" s="78"/>
      <c r="F70" s="81"/>
      <c r="G70" s="1" t="s">
        <v>20</v>
      </c>
      <c r="H70" s="69" t="s">
        <v>26</v>
      </c>
      <c r="I70" s="69" t="s">
        <v>33</v>
      </c>
      <c r="J70" s="69" t="s">
        <v>34</v>
      </c>
      <c r="K70" s="43" t="s">
        <v>204</v>
      </c>
      <c r="L70" s="69" t="s">
        <v>24</v>
      </c>
      <c r="M70" s="12">
        <f>36134.43043+0.00189</f>
        <v>36134.43232</v>
      </c>
    </row>
    <row r="71" spans="1:13" ht="33.75" customHeight="1" x14ac:dyDescent="0.25">
      <c r="A71" s="97"/>
      <c r="B71" s="79"/>
      <c r="C71" s="79"/>
      <c r="D71" s="79"/>
      <c r="E71" s="79"/>
      <c r="F71" s="82"/>
      <c r="G71" s="1" t="s">
        <v>21</v>
      </c>
      <c r="H71" s="69" t="s">
        <v>26</v>
      </c>
      <c r="I71" s="69" t="s">
        <v>33</v>
      </c>
      <c r="J71" s="69" t="s">
        <v>34</v>
      </c>
      <c r="K71" s="43" t="s">
        <v>204</v>
      </c>
      <c r="L71" s="69" t="s">
        <v>24</v>
      </c>
      <c r="M71" s="12">
        <f>3573.3</f>
        <v>3573.3</v>
      </c>
    </row>
    <row r="72" spans="1:13" ht="33.75" hidden="1" customHeight="1" x14ac:dyDescent="0.25">
      <c r="A72" s="24" t="s">
        <v>127</v>
      </c>
      <c r="B72" s="59" t="s">
        <v>179</v>
      </c>
      <c r="C72" s="1" t="s">
        <v>81</v>
      </c>
      <c r="D72" s="1">
        <v>2018</v>
      </c>
      <c r="E72" s="1">
        <v>2019</v>
      </c>
      <c r="F72" s="10" t="s">
        <v>181</v>
      </c>
      <c r="G72" s="1" t="s">
        <v>21</v>
      </c>
      <c r="H72" s="69" t="s">
        <v>26</v>
      </c>
      <c r="I72" s="69" t="s">
        <v>33</v>
      </c>
      <c r="J72" s="69" t="s">
        <v>34</v>
      </c>
      <c r="K72" s="43" t="s">
        <v>180</v>
      </c>
      <c r="L72" s="69" t="s">
        <v>24</v>
      </c>
      <c r="M72" s="12">
        <f>3569.1-3569.1</f>
        <v>0</v>
      </c>
    </row>
    <row r="73" spans="1:13" ht="17.25" customHeight="1" x14ac:dyDescent="0.25">
      <c r="A73" s="131" t="s">
        <v>130</v>
      </c>
      <c r="B73" s="77" t="s">
        <v>177</v>
      </c>
      <c r="C73" s="77" t="s">
        <v>81</v>
      </c>
      <c r="D73" s="77">
        <v>2018</v>
      </c>
      <c r="E73" s="77">
        <v>2019</v>
      </c>
      <c r="F73" s="80" t="s">
        <v>133</v>
      </c>
      <c r="G73" s="6" t="s">
        <v>39</v>
      </c>
      <c r="H73" s="7" t="s">
        <v>17</v>
      </c>
      <c r="I73" s="7" t="s">
        <v>17</v>
      </c>
      <c r="J73" s="7" t="s">
        <v>17</v>
      </c>
      <c r="K73" s="8" t="s">
        <v>17</v>
      </c>
      <c r="L73" s="7" t="s">
        <v>17</v>
      </c>
      <c r="M73" s="12">
        <f>M74+M75+M76</f>
        <v>59314.593000000001</v>
      </c>
    </row>
    <row r="74" spans="1:13" ht="37.5" customHeight="1" x14ac:dyDescent="0.25">
      <c r="A74" s="132"/>
      <c r="B74" s="78"/>
      <c r="C74" s="78"/>
      <c r="D74" s="78"/>
      <c r="E74" s="78"/>
      <c r="F74" s="81"/>
      <c r="G74" s="1" t="s">
        <v>21</v>
      </c>
      <c r="H74" s="69" t="s">
        <v>26</v>
      </c>
      <c r="I74" s="69" t="s">
        <v>33</v>
      </c>
      <c r="J74" s="69" t="s">
        <v>34</v>
      </c>
      <c r="K74" s="43" t="s">
        <v>205</v>
      </c>
      <c r="L74" s="69" t="s">
        <v>24</v>
      </c>
      <c r="M74" s="12">
        <f>4000.6+5345.8-824.007+18790.4</f>
        <v>27312.793000000001</v>
      </c>
    </row>
    <row r="75" spans="1:13" ht="42" customHeight="1" x14ac:dyDescent="0.25">
      <c r="A75" s="132"/>
      <c r="B75" s="78"/>
      <c r="C75" s="78"/>
      <c r="D75" s="78"/>
      <c r="E75" s="78"/>
      <c r="F75" s="81"/>
      <c r="G75" s="1" t="s">
        <v>19</v>
      </c>
      <c r="H75" s="69" t="s">
        <v>26</v>
      </c>
      <c r="I75" s="69" t="s">
        <v>33</v>
      </c>
      <c r="J75" s="69" t="s">
        <v>34</v>
      </c>
      <c r="K75" s="43" t="s">
        <v>205</v>
      </c>
      <c r="L75" s="69" t="s">
        <v>24</v>
      </c>
      <c r="M75" s="12">
        <v>32001.8</v>
      </c>
    </row>
    <row r="76" spans="1:13" ht="31.5" customHeight="1" x14ac:dyDescent="0.25">
      <c r="A76" s="133"/>
      <c r="B76" s="79"/>
      <c r="C76" s="79"/>
      <c r="D76" s="79"/>
      <c r="E76" s="79"/>
      <c r="F76" s="82"/>
      <c r="G76" s="1" t="s">
        <v>20</v>
      </c>
      <c r="H76" s="69" t="s">
        <v>26</v>
      </c>
      <c r="I76" s="69" t="s">
        <v>33</v>
      </c>
      <c r="J76" s="69" t="s">
        <v>34</v>
      </c>
      <c r="K76" s="43" t="s">
        <v>205</v>
      </c>
      <c r="L76" s="69" t="s">
        <v>24</v>
      </c>
      <c r="M76" s="12">
        <v>0</v>
      </c>
    </row>
    <row r="77" spans="1:13" ht="12.75" hidden="1" customHeight="1" x14ac:dyDescent="0.25">
      <c r="A77" s="42" t="s">
        <v>189</v>
      </c>
      <c r="B77" s="59" t="s">
        <v>187</v>
      </c>
      <c r="C77" s="1" t="s">
        <v>81</v>
      </c>
      <c r="D77" s="1">
        <v>2018</v>
      </c>
      <c r="E77" s="1">
        <v>2019</v>
      </c>
      <c r="F77" s="10" t="s">
        <v>25</v>
      </c>
      <c r="G77" s="1" t="s">
        <v>21</v>
      </c>
      <c r="H77" s="69" t="s">
        <v>26</v>
      </c>
      <c r="I77" s="69" t="s">
        <v>22</v>
      </c>
      <c r="J77" s="69" t="s">
        <v>23</v>
      </c>
      <c r="K77" s="43" t="s">
        <v>188</v>
      </c>
      <c r="L77" s="69" t="s">
        <v>24</v>
      </c>
      <c r="M77" s="12">
        <v>0</v>
      </c>
    </row>
    <row r="78" spans="1:13" ht="15" hidden="1" customHeight="1" x14ac:dyDescent="0.25">
      <c r="A78" s="42" t="s">
        <v>190</v>
      </c>
      <c r="B78" s="59" t="s">
        <v>191</v>
      </c>
      <c r="C78" s="1" t="s">
        <v>81</v>
      </c>
      <c r="D78" s="1">
        <v>2018</v>
      </c>
      <c r="E78" s="1">
        <v>2018</v>
      </c>
      <c r="F78" s="10" t="s">
        <v>25</v>
      </c>
      <c r="G78" s="1" t="s">
        <v>21</v>
      </c>
      <c r="H78" s="69" t="s">
        <v>26</v>
      </c>
      <c r="I78" s="69" t="s">
        <v>28</v>
      </c>
      <c r="J78" s="69" t="s">
        <v>34</v>
      </c>
      <c r="K78" s="43" t="s">
        <v>192</v>
      </c>
      <c r="L78" s="69" t="s">
        <v>24</v>
      </c>
      <c r="M78" s="12">
        <v>0</v>
      </c>
    </row>
    <row r="79" spans="1:13" ht="39" customHeight="1" x14ac:dyDescent="0.25">
      <c r="A79" s="42" t="s">
        <v>212</v>
      </c>
      <c r="B79" s="59" t="s">
        <v>218</v>
      </c>
      <c r="C79" s="59" t="s">
        <v>81</v>
      </c>
      <c r="D79" s="1">
        <v>2019</v>
      </c>
      <c r="E79" s="1">
        <v>2019</v>
      </c>
      <c r="F79" s="10" t="s">
        <v>222</v>
      </c>
      <c r="G79" s="1" t="s">
        <v>21</v>
      </c>
      <c r="H79" s="69" t="s">
        <v>26</v>
      </c>
      <c r="I79" s="69" t="s">
        <v>22</v>
      </c>
      <c r="J79" s="69" t="s">
        <v>23</v>
      </c>
      <c r="K79" s="43" t="s">
        <v>135</v>
      </c>
      <c r="L79" s="69" t="s">
        <v>30</v>
      </c>
      <c r="M79" s="12">
        <f>852.37</f>
        <v>852.37</v>
      </c>
    </row>
    <row r="80" spans="1:13" ht="33.75" customHeight="1" x14ac:dyDescent="0.25">
      <c r="A80" s="42" t="s">
        <v>213</v>
      </c>
      <c r="B80" s="1" t="s">
        <v>195</v>
      </c>
      <c r="C80" s="59" t="s">
        <v>81</v>
      </c>
      <c r="D80" s="1">
        <v>2019</v>
      </c>
      <c r="E80" s="1">
        <v>2019</v>
      </c>
      <c r="F80" s="10" t="s">
        <v>25</v>
      </c>
      <c r="G80" s="1" t="s">
        <v>21</v>
      </c>
      <c r="H80" s="69" t="s">
        <v>26</v>
      </c>
      <c r="I80" s="69" t="s">
        <v>22</v>
      </c>
      <c r="J80" s="69" t="s">
        <v>23</v>
      </c>
      <c r="K80" s="43" t="s">
        <v>196</v>
      </c>
      <c r="L80" s="69" t="s">
        <v>24</v>
      </c>
      <c r="M80" s="12">
        <v>4511.2049999999999</v>
      </c>
    </row>
    <row r="81" spans="1:15" ht="33.75" customHeight="1" x14ac:dyDescent="0.25">
      <c r="A81" s="42" t="s">
        <v>143</v>
      </c>
      <c r="B81" s="1" t="s">
        <v>210</v>
      </c>
      <c r="C81" s="59" t="s">
        <v>81</v>
      </c>
      <c r="D81" s="1">
        <v>2018</v>
      </c>
      <c r="E81" s="1">
        <v>2018</v>
      </c>
      <c r="F81" s="10" t="s">
        <v>25</v>
      </c>
      <c r="G81" s="1" t="s">
        <v>21</v>
      </c>
      <c r="H81" s="35" t="s">
        <v>26</v>
      </c>
      <c r="I81" s="35" t="s">
        <v>28</v>
      </c>
      <c r="J81" s="35" t="s">
        <v>29</v>
      </c>
      <c r="K81" s="36" t="s">
        <v>148</v>
      </c>
      <c r="L81" s="35" t="s">
        <v>24</v>
      </c>
      <c r="M81" s="12">
        <v>927</v>
      </c>
      <c r="N81" s="53"/>
    </row>
    <row r="82" spans="1:15" ht="85.5" customHeight="1" x14ac:dyDescent="0.25">
      <c r="A82" s="42" t="s">
        <v>153</v>
      </c>
      <c r="B82" s="1" t="s">
        <v>211</v>
      </c>
      <c r="C82" s="59" t="s">
        <v>81</v>
      </c>
      <c r="D82" s="1">
        <v>2019</v>
      </c>
      <c r="E82" s="1">
        <v>2021</v>
      </c>
      <c r="F82" s="10" t="s">
        <v>224</v>
      </c>
      <c r="G82" s="1" t="s">
        <v>21</v>
      </c>
      <c r="H82" s="35" t="s">
        <v>26</v>
      </c>
      <c r="I82" s="35" t="s">
        <v>22</v>
      </c>
      <c r="J82" s="35" t="s">
        <v>23</v>
      </c>
      <c r="K82" s="36" t="s">
        <v>134</v>
      </c>
      <c r="L82" s="35" t="s">
        <v>24</v>
      </c>
      <c r="M82" s="12">
        <f>1409.127</f>
        <v>1409.127</v>
      </c>
      <c r="N82" s="72"/>
      <c r="O82" s="73"/>
    </row>
    <row r="83" spans="1:15" ht="0.75" customHeight="1" x14ac:dyDescent="0.25">
      <c r="A83" s="42" t="s">
        <v>154</v>
      </c>
      <c r="B83" s="1" t="s">
        <v>76</v>
      </c>
      <c r="C83" s="1" t="s">
        <v>214</v>
      </c>
      <c r="D83" s="1">
        <v>2019</v>
      </c>
      <c r="E83" s="1">
        <v>2019</v>
      </c>
      <c r="F83" s="10" t="s">
        <v>215</v>
      </c>
      <c r="G83" s="1" t="s">
        <v>21</v>
      </c>
      <c r="H83" s="35" t="s">
        <v>26</v>
      </c>
      <c r="I83" s="35" t="s">
        <v>22</v>
      </c>
      <c r="J83" s="35" t="s">
        <v>23</v>
      </c>
      <c r="K83" s="36" t="s">
        <v>77</v>
      </c>
      <c r="L83" s="35" t="s">
        <v>30</v>
      </c>
      <c r="M83" s="12">
        <f>2177.854-2177.854</f>
        <v>0</v>
      </c>
      <c r="N83" s="53"/>
    </row>
    <row r="84" spans="1:15" ht="28.5" customHeight="1" x14ac:dyDescent="0.25">
      <c r="A84" s="42" t="s">
        <v>154</v>
      </c>
      <c r="B84" s="1" t="s">
        <v>230</v>
      </c>
      <c r="C84" s="59" t="s">
        <v>81</v>
      </c>
      <c r="D84" s="1">
        <v>2019</v>
      </c>
      <c r="E84" s="1">
        <v>2020</v>
      </c>
      <c r="F84" s="10" t="s">
        <v>25</v>
      </c>
      <c r="G84" s="1" t="s">
        <v>21</v>
      </c>
      <c r="H84" s="35" t="s">
        <v>26</v>
      </c>
      <c r="I84" s="35" t="s">
        <v>28</v>
      </c>
      <c r="J84" s="35" t="s">
        <v>29</v>
      </c>
      <c r="K84" s="36" t="s">
        <v>233</v>
      </c>
      <c r="L84" s="35" t="s">
        <v>30</v>
      </c>
      <c r="M84" s="12">
        <v>304.78500000000003</v>
      </c>
      <c r="N84" s="53"/>
    </row>
    <row r="85" spans="1:15" ht="28.5" customHeight="1" x14ac:dyDescent="0.25">
      <c r="A85" s="42" t="s">
        <v>157</v>
      </c>
      <c r="B85" s="1" t="s">
        <v>231</v>
      </c>
      <c r="C85" s="59" t="s">
        <v>81</v>
      </c>
      <c r="D85" s="1">
        <v>2019</v>
      </c>
      <c r="E85" s="1">
        <v>2020</v>
      </c>
      <c r="F85" s="10" t="s">
        <v>25</v>
      </c>
      <c r="G85" s="1" t="s">
        <v>21</v>
      </c>
      <c r="H85" s="35" t="s">
        <v>26</v>
      </c>
      <c r="I85" s="35" t="s">
        <v>28</v>
      </c>
      <c r="J85" s="35" t="s">
        <v>29</v>
      </c>
      <c r="K85" s="36" t="s">
        <v>234</v>
      </c>
      <c r="L85" s="35" t="s">
        <v>30</v>
      </c>
      <c r="M85" s="12">
        <v>291.77199999999999</v>
      </c>
      <c r="N85" s="53"/>
    </row>
    <row r="86" spans="1:15" ht="31.5" customHeight="1" x14ac:dyDescent="0.25">
      <c r="A86" s="42" t="s">
        <v>241</v>
      </c>
      <c r="B86" s="1" t="s">
        <v>232</v>
      </c>
      <c r="C86" s="59" t="s">
        <v>81</v>
      </c>
      <c r="D86" s="1">
        <v>2019</v>
      </c>
      <c r="E86" s="1">
        <v>2020</v>
      </c>
      <c r="F86" s="10" t="s">
        <v>25</v>
      </c>
      <c r="G86" s="1" t="s">
        <v>21</v>
      </c>
      <c r="H86" s="35" t="s">
        <v>26</v>
      </c>
      <c r="I86" s="35" t="s">
        <v>28</v>
      </c>
      <c r="J86" s="35" t="s">
        <v>29</v>
      </c>
      <c r="K86" s="36" t="s">
        <v>235</v>
      </c>
      <c r="L86" s="35" t="s">
        <v>30</v>
      </c>
      <c r="M86" s="12">
        <v>196.07400000000001</v>
      </c>
      <c r="N86" s="53"/>
    </row>
    <row r="87" spans="1:15" s="58" customFormat="1" ht="31.5" customHeight="1" x14ac:dyDescent="0.25">
      <c r="A87" s="42" t="s">
        <v>245</v>
      </c>
      <c r="B87" s="1" t="s">
        <v>247</v>
      </c>
      <c r="C87" s="59" t="s">
        <v>81</v>
      </c>
      <c r="D87" s="1">
        <v>2019</v>
      </c>
      <c r="E87" s="1">
        <v>2020</v>
      </c>
      <c r="F87" s="10" t="s">
        <v>25</v>
      </c>
      <c r="G87" s="1" t="s">
        <v>21</v>
      </c>
      <c r="H87" s="35" t="s">
        <v>26</v>
      </c>
      <c r="I87" s="35" t="s">
        <v>36</v>
      </c>
      <c r="J87" s="35" t="s">
        <v>34</v>
      </c>
      <c r="K87" s="36" t="s">
        <v>246</v>
      </c>
      <c r="L87" s="35" t="s">
        <v>30</v>
      </c>
      <c r="M87" s="12">
        <f>1178.2</f>
        <v>1178.2</v>
      </c>
      <c r="N87" s="57"/>
    </row>
    <row r="88" spans="1:15" ht="15" customHeight="1" x14ac:dyDescent="0.25">
      <c r="A88" s="129">
        <v>2</v>
      </c>
      <c r="B88" s="129" t="s">
        <v>43</v>
      </c>
      <c r="C88" s="130" t="s">
        <v>81</v>
      </c>
      <c r="D88" s="129">
        <v>2015</v>
      </c>
      <c r="E88" s="129">
        <v>2021</v>
      </c>
      <c r="F88" s="124"/>
      <c r="G88" s="63" t="s">
        <v>16</v>
      </c>
      <c r="H88" s="23" t="s">
        <v>17</v>
      </c>
      <c r="I88" s="29" t="s">
        <v>17</v>
      </c>
      <c r="J88" s="29" t="s">
        <v>17</v>
      </c>
      <c r="K88" s="30" t="s">
        <v>17</v>
      </c>
      <c r="L88" s="29" t="s">
        <v>17</v>
      </c>
      <c r="M88" s="15">
        <f>M89+M90+M91</f>
        <v>600370.24</v>
      </c>
    </row>
    <row r="89" spans="1:15" ht="28.5" x14ac:dyDescent="0.25">
      <c r="A89" s="129"/>
      <c r="B89" s="129"/>
      <c r="C89" s="130"/>
      <c r="D89" s="129"/>
      <c r="E89" s="129"/>
      <c r="F89" s="124"/>
      <c r="G89" s="63" t="s">
        <v>18</v>
      </c>
      <c r="H89" s="23" t="s">
        <v>17</v>
      </c>
      <c r="I89" s="29" t="s">
        <v>17</v>
      </c>
      <c r="J89" s="29" t="s">
        <v>17</v>
      </c>
      <c r="K89" s="30" t="s">
        <v>17</v>
      </c>
      <c r="L89" s="29" t="s">
        <v>17</v>
      </c>
      <c r="M89" s="15">
        <f>M92+M93+M94+M95+M96+M98+M99+M100+M101+M103+M106+M110+M107+M108+M113+M114</f>
        <v>142148.39199999999</v>
      </c>
    </row>
    <row r="90" spans="1:15" ht="42.75" x14ac:dyDescent="0.25">
      <c r="A90" s="129"/>
      <c r="B90" s="129"/>
      <c r="C90" s="130"/>
      <c r="D90" s="129"/>
      <c r="E90" s="129"/>
      <c r="F90" s="124"/>
      <c r="G90" s="63" t="s">
        <v>19</v>
      </c>
      <c r="H90" s="23" t="s">
        <v>17</v>
      </c>
      <c r="I90" s="29" t="s">
        <v>17</v>
      </c>
      <c r="J90" s="29" t="s">
        <v>17</v>
      </c>
      <c r="K90" s="30" t="s">
        <v>17</v>
      </c>
      <c r="L90" s="29" t="s">
        <v>17</v>
      </c>
      <c r="M90" s="15">
        <f>M111+M104</f>
        <v>99836.047999999995</v>
      </c>
    </row>
    <row r="91" spans="1:15" ht="27" customHeight="1" x14ac:dyDescent="0.25">
      <c r="A91" s="129"/>
      <c r="B91" s="129"/>
      <c r="C91" s="130"/>
      <c r="D91" s="129"/>
      <c r="E91" s="129"/>
      <c r="F91" s="124"/>
      <c r="G91" s="63" t="s">
        <v>20</v>
      </c>
      <c r="H91" s="23" t="s">
        <v>17</v>
      </c>
      <c r="I91" s="29" t="s">
        <v>17</v>
      </c>
      <c r="J91" s="29" t="s">
        <v>17</v>
      </c>
      <c r="K91" s="30" t="s">
        <v>17</v>
      </c>
      <c r="L91" s="29" t="s">
        <v>17</v>
      </c>
      <c r="M91" s="15">
        <f>M112+M105</f>
        <v>358385.8</v>
      </c>
    </row>
    <row r="92" spans="1:15" ht="6.75" hidden="1" customHeight="1" x14ac:dyDescent="0.25">
      <c r="A92" s="24" t="s">
        <v>44</v>
      </c>
      <c r="B92" s="27" t="s">
        <v>78</v>
      </c>
      <c r="C92" s="1" t="s">
        <v>81</v>
      </c>
      <c r="D92" s="1">
        <v>2017</v>
      </c>
      <c r="E92" s="1">
        <v>2018</v>
      </c>
      <c r="F92" s="10" t="s">
        <v>25</v>
      </c>
      <c r="G92" s="1" t="s">
        <v>21</v>
      </c>
      <c r="H92" s="24" t="s">
        <v>26</v>
      </c>
      <c r="I92" s="24" t="s">
        <v>22</v>
      </c>
      <c r="J92" s="24" t="s">
        <v>23</v>
      </c>
      <c r="K92" s="31" t="s">
        <v>79</v>
      </c>
      <c r="L92" s="24" t="s">
        <v>24</v>
      </c>
      <c r="M92" s="13">
        <v>0</v>
      </c>
    </row>
    <row r="93" spans="1:15" ht="12" hidden="1" customHeight="1" x14ac:dyDescent="0.25">
      <c r="A93" s="24" t="s">
        <v>111</v>
      </c>
      <c r="B93" s="1" t="s">
        <v>90</v>
      </c>
      <c r="C93" s="1" t="s">
        <v>81</v>
      </c>
      <c r="D93" s="1">
        <v>2018</v>
      </c>
      <c r="E93" s="1">
        <v>2019</v>
      </c>
      <c r="F93" s="10" t="s">
        <v>25</v>
      </c>
      <c r="G93" s="1" t="s">
        <v>21</v>
      </c>
      <c r="H93" s="69" t="s">
        <v>26</v>
      </c>
      <c r="I93" s="69" t="s">
        <v>22</v>
      </c>
      <c r="J93" s="69" t="s">
        <v>23</v>
      </c>
      <c r="K93" s="9" t="s">
        <v>91</v>
      </c>
      <c r="L93" s="69" t="s">
        <v>24</v>
      </c>
      <c r="M93" s="12">
        <v>0</v>
      </c>
    </row>
    <row r="94" spans="1:15" ht="12" hidden="1" customHeight="1" x14ac:dyDescent="0.25">
      <c r="A94" s="24" t="s">
        <v>45</v>
      </c>
      <c r="B94" s="1" t="s">
        <v>92</v>
      </c>
      <c r="C94" s="1" t="s">
        <v>81</v>
      </c>
      <c r="D94" s="1">
        <v>2018</v>
      </c>
      <c r="E94" s="1">
        <v>2019</v>
      </c>
      <c r="F94" s="10" t="s">
        <v>25</v>
      </c>
      <c r="G94" s="1" t="s">
        <v>21</v>
      </c>
      <c r="H94" s="69" t="s">
        <v>26</v>
      </c>
      <c r="I94" s="69" t="s">
        <v>22</v>
      </c>
      <c r="J94" s="69" t="s">
        <v>23</v>
      </c>
      <c r="K94" s="9" t="s">
        <v>93</v>
      </c>
      <c r="L94" s="69" t="s">
        <v>24</v>
      </c>
      <c r="M94" s="12">
        <v>0</v>
      </c>
    </row>
    <row r="95" spans="1:15" ht="12.75" hidden="1" customHeight="1" x14ac:dyDescent="0.25">
      <c r="A95" s="24" t="s">
        <v>46</v>
      </c>
      <c r="B95" s="1" t="s">
        <v>94</v>
      </c>
      <c r="C95" s="1" t="s">
        <v>81</v>
      </c>
      <c r="D95" s="1">
        <v>2018</v>
      </c>
      <c r="E95" s="1">
        <v>2019</v>
      </c>
      <c r="F95" s="10" t="s">
        <v>25</v>
      </c>
      <c r="G95" s="1" t="s">
        <v>21</v>
      </c>
      <c r="H95" s="69" t="s">
        <v>26</v>
      </c>
      <c r="I95" s="69" t="s">
        <v>22</v>
      </c>
      <c r="J95" s="69" t="s">
        <v>23</v>
      </c>
      <c r="K95" s="9" t="s">
        <v>95</v>
      </c>
      <c r="L95" s="69" t="s">
        <v>24</v>
      </c>
      <c r="M95" s="12">
        <v>0</v>
      </c>
    </row>
    <row r="96" spans="1:15" ht="15.75" hidden="1" customHeight="1" x14ac:dyDescent="0.25">
      <c r="A96" s="24" t="s">
        <v>72</v>
      </c>
      <c r="B96" s="1" t="s">
        <v>96</v>
      </c>
      <c r="C96" s="1" t="s">
        <v>81</v>
      </c>
      <c r="D96" s="1">
        <v>2018</v>
      </c>
      <c r="E96" s="1">
        <v>2019</v>
      </c>
      <c r="F96" s="10" t="s">
        <v>25</v>
      </c>
      <c r="G96" s="1" t="s">
        <v>21</v>
      </c>
      <c r="H96" s="69" t="s">
        <v>26</v>
      </c>
      <c r="I96" s="69" t="s">
        <v>22</v>
      </c>
      <c r="J96" s="69" t="s">
        <v>23</v>
      </c>
      <c r="K96" s="9" t="s">
        <v>110</v>
      </c>
      <c r="L96" s="69" t="s">
        <v>24</v>
      </c>
      <c r="M96" s="12">
        <v>0</v>
      </c>
    </row>
    <row r="97" spans="1:13" ht="12" hidden="1" customHeight="1" x14ac:dyDescent="0.25">
      <c r="A97" s="24" t="s">
        <v>75</v>
      </c>
      <c r="B97" s="1" t="s">
        <v>120</v>
      </c>
      <c r="C97" s="1" t="s">
        <v>81</v>
      </c>
      <c r="D97" s="1">
        <v>2018</v>
      </c>
      <c r="E97" s="1">
        <v>2018</v>
      </c>
      <c r="F97" s="10" t="s">
        <v>66</v>
      </c>
      <c r="G97" s="1" t="s">
        <v>21</v>
      </c>
      <c r="H97" s="69" t="s">
        <v>26</v>
      </c>
      <c r="I97" s="69" t="s">
        <v>28</v>
      </c>
      <c r="J97" s="69" t="s">
        <v>35</v>
      </c>
      <c r="K97" s="9" t="s">
        <v>118</v>
      </c>
      <c r="L97" s="69" t="s">
        <v>24</v>
      </c>
      <c r="M97" s="13"/>
    </row>
    <row r="98" spans="1:13" ht="12.75" hidden="1" customHeight="1" x14ac:dyDescent="0.25">
      <c r="A98" s="24" t="s">
        <v>44</v>
      </c>
      <c r="B98" s="27" t="s">
        <v>62</v>
      </c>
      <c r="C98" s="1" t="s">
        <v>81</v>
      </c>
      <c r="D98" s="1">
        <v>2015</v>
      </c>
      <c r="E98" s="1">
        <v>2018</v>
      </c>
      <c r="F98" s="10" t="s">
        <v>63</v>
      </c>
      <c r="G98" s="1" t="s">
        <v>21</v>
      </c>
      <c r="H98" s="24" t="s">
        <v>26</v>
      </c>
      <c r="I98" s="24" t="s">
        <v>28</v>
      </c>
      <c r="J98" s="24" t="s">
        <v>35</v>
      </c>
      <c r="K98" s="31" t="s">
        <v>69</v>
      </c>
      <c r="L98" s="24" t="s">
        <v>24</v>
      </c>
      <c r="M98" s="13">
        <f>45223.5-45223.5</f>
        <v>0</v>
      </c>
    </row>
    <row r="99" spans="1:13" ht="15.75" hidden="1" customHeight="1" x14ac:dyDescent="0.25">
      <c r="A99" s="24" t="s">
        <v>82</v>
      </c>
      <c r="B99" s="27" t="s">
        <v>97</v>
      </c>
      <c r="C99" s="1" t="s">
        <v>81</v>
      </c>
      <c r="D99" s="1">
        <v>2018</v>
      </c>
      <c r="E99" s="1">
        <v>2019</v>
      </c>
      <c r="F99" s="10" t="s">
        <v>25</v>
      </c>
      <c r="G99" s="1" t="s">
        <v>21</v>
      </c>
      <c r="H99" s="24" t="s">
        <v>26</v>
      </c>
      <c r="I99" s="24" t="s">
        <v>28</v>
      </c>
      <c r="J99" s="24" t="s">
        <v>35</v>
      </c>
      <c r="K99" s="31" t="s">
        <v>98</v>
      </c>
      <c r="L99" s="24" t="s">
        <v>24</v>
      </c>
      <c r="M99" s="13">
        <v>0</v>
      </c>
    </row>
    <row r="100" spans="1:13" ht="3.75" hidden="1" customHeight="1" x14ac:dyDescent="0.25">
      <c r="A100" s="24" t="s">
        <v>103</v>
      </c>
      <c r="B100" s="27" t="s">
        <v>99</v>
      </c>
      <c r="C100" s="1" t="s">
        <v>81</v>
      </c>
      <c r="D100" s="1">
        <v>2018</v>
      </c>
      <c r="E100" s="1">
        <v>2019</v>
      </c>
      <c r="F100" s="10" t="s">
        <v>25</v>
      </c>
      <c r="G100" s="1" t="s">
        <v>21</v>
      </c>
      <c r="H100" s="24" t="s">
        <v>26</v>
      </c>
      <c r="I100" s="24" t="s">
        <v>28</v>
      </c>
      <c r="J100" s="24" t="s">
        <v>35</v>
      </c>
      <c r="K100" s="31" t="s">
        <v>100</v>
      </c>
      <c r="L100" s="24" t="s">
        <v>24</v>
      </c>
      <c r="M100" s="17">
        <v>0</v>
      </c>
    </row>
    <row r="101" spans="1:13" ht="16.5" hidden="1" customHeight="1" x14ac:dyDescent="0.25">
      <c r="A101" s="24" t="s">
        <v>104</v>
      </c>
      <c r="B101" s="27" t="s">
        <v>101</v>
      </c>
      <c r="C101" s="1" t="s">
        <v>81</v>
      </c>
      <c r="D101" s="1">
        <v>2018</v>
      </c>
      <c r="E101" s="1">
        <v>2019</v>
      </c>
      <c r="F101" s="10" t="s">
        <v>25</v>
      </c>
      <c r="G101" s="1" t="s">
        <v>21</v>
      </c>
      <c r="H101" s="24" t="s">
        <v>26</v>
      </c>
      <c r="I101" s="24" t="s">
        <v>28</v>
      </c>
      <c r="J101" s="24" t="s">
        <v>35</v>
      </c>
      <c r="K101" s="31" t="s">
        <v>102</v>
      </c>
      <c r="L101" s="24" t="s">
        <v>24</v>
      </c>
      <c r="M101" s="13">
        <v>0</v>
      </c>
    </row>
    <row r="102" spans="1:13" x14ac:dyDescent="0.25">
      <c r="A102" s="95" t="s">
        <v>44</v>
      </c>
      <c r="B102" s="77" t="s">
        <v>80</v>
      </c>
      <c r="C102" s="77" t="s">
        <v>81</v>
      </c>
      <c r="D102" s="77">
        <v>2018</v>
      </c>
      <c r="E102" s="77">
        <v>2019</v>
      </c>
      <c r="F102" s="80" t="s">
        <v>137</v>
      </c>
      <c r="G102" s="63" t="s">
        <v>16</v>
      </c>
      <c r="H102" s="23" t="s">
        <v>17</v>
      </c>
      <c r="I102" s="29" t="s">
        <v>17</v>
      </c>
      <c r="J102" s="29" t="s">
        <v>17</v>
      </c>
      <c r="K102" s="30" t="s">
        <v>17</v>
      </c>
      <c r="L102" s="29" t="s">
        <v>17</v>
      </c>
      <c r="M102" s="13">
        <f>M103+M104+M105</f>
        <v>491609.47</v>
      </c>
    </row>
    <row r="103" spans="1:13" ht="30" x14ac:dyDescent="0.25">
      <c r="A103" s="96"/>
      <c r="B103" s="78"/>
      <c r="C103" s="78"/>
      <c r="D103" s="78"/>
      <c r="E103" s="78"/>
      <c r="F103" s="81"/>
      <c r="G103" s="1" t="s">
        <v>21</v>
      </c>
      <c r="H103" s="24" t="s">
        <v>26</v>
      </c>
      <c r="I103" s="24" t="s">
        <v>33</v>
      </c>
      <c r="J103" s="24" t="s">
        <v>35</v>
      </c>
      <c r="K103" s="31" t="s">
        <v>200</v>
      </c>
      <c r="L103" s="24" t="s">
        <v>24</v>
      </c>
      <c r="M103" s="13">
        <f>5251.60805+45735.96195+0.003+6013.54</f>
        <v>57001.112999999998</v>
      </c>
    </row>
    <row r="104" spans="1:13" ht="45" x14ac:dyDescent="0.25">
      <c r="A104" s="96"/>
      <c r="B104" s="78"/>
      <c r="C104" s="78"/>
      <c r="D104" s="78"/>
      <c r="E104" s="78"/>
      <c r="F104" s="81"/>
      <c r="G104" s="1" t="s">
        <v>186</v>
      </c>
      <c r="H104" s="24" t="s">
        <v>26</v>
      </c>
      <c r="I104" s="24" t="s">
        <v>33</v>
      </c>
      <c r="J104" s="24" t="s">
        <v>35</v>
      </c>
      <c r="K104" s="31" t="s">
        <v>200</v>
      </c>
      <c r="L104" s="24" t="s">
        <v>24</v>
      </c>
      <c r="M104" s="13">
        <f>1389.7177+93301.4823+0.007</f>
        <v>94691.206999999995</v>
      </c>
    </row>
    <row r="105" spans="1:13" ht="31.5" customHeight="1" x14ac:dyDescent="0.25">
      <c r="A105" s="97"/>
      <c r="B105" s="79"/>
      <c r="C105" s="79"/>
      <c r="D105" s="79"/>
      <c r="E105" s="79"/>
      <c r="F105" s="82"/>
      <c r="G105" s="63" t="s">
        <v>20</v>
      </c>
      <c r="H105" s="24" t="s">
        <v>26</v>
      </c>
      <c r="I105" s="24" t="s">
        <v>33</v>
      </c>
      <c r="J105" s="24" t="s">
        <v>35</v>
      </c>
      <c r="K105" s="31" t="s">
        <v>200</v>
      </c>
      <c r="L105" s="24" t="s">
        <v>24</v>
      </c>
      <c r="M105" s="13">
        <f>4988.702+334928.398+0.05</f>
        <v>339917.14999999997</v>
      </c>
    </row>
    <row r="106" spans="1:13" ht="0.75" customHeight="1" x14ac:dyDescent="0.25">
      <c r="A106" s="24" t="s">
        <v>123</v>
      </c>
      <c r="B106" s="59" t="s">
        <v>124</v>
      </c>
      <c r="C106" s="1" t="s">
        <v>81</v>
      </c>
      <c r="D106" s="1">
        <v>2015</v>
      </c>
      <c r="E106" s="1">
        <v>2018</v>
      </c>
      <c r="F106" s="10" t="s">
        <v>138</v>
      </c>
      <c r="G106" s="1" t="s">
        <v>21</v>
      </c>
      <c r="H106" s="24" t="s">
        <v>26</v>
      </c>
      <c r="I106" s="24" t="s">
        <v>28</v>
      </c>
      <c r="J106" s="24" t="s">
        <v>35</v>
      </c>
      <c r="K106" s="31" t="s">
        <v>125</v>
      </c>
      <c r="L106" s="24" t="s">
        <v>24</v>
      </c>
      <c r="M106" s="13">
        <v>0</v>
      </c>
    </row>
    <row r="107" spans="1:13" ht="58.5" customHeight="1" x14ac:dyDescent="0.25">
      <c r="A107" s="61" t="s">
        <v>209</v>
      </c>
      <c r="B107" s="59" t="s">
        <v>242</v>
      </c>
      <c r="C107" s="38" t="s">
        <v>81</v>
      </c>
      <c r="D107" s="59">
        <v>2019</v>
      </c>
      <c r="E107" s="59">
        <v>2019</v>
      </c>
      <c r="F107" s="65">
        <v>1.633</v>
      </c>
      <c r="G107" s="1" t="s">
        <v>21</v>
      </c>
      <c r="H107" s="24" t="s">
        <v>26</v>
      </c>
      <c r="I107" s="24" t="s">
        <v>22</v>
      </c>
      <c r="J107" s="24" t="s">
        <v>23</v>
      </c>
      <c r="K107" s="31" t="s">
        <v>220</v>
      </c>
      <c r="L107" s="24" t="s">
        <v>24</v>
      </c>
      <c r="M107" s="13">
        <f>2053.33+50000</f>
        <v>52053.33</v>
      </c>
    </row>
    <row r="108" spans="1:13" ht="45" customHeight="1" x14ac:dyDescent="0.25">
      <c r="A108" s="61" t="s">
        <v>45</v>
      </c>
      <c r="B108" s="59" t="s">
        <v>243</v>
      </c>
      <c r="C108" s="38" t="s">
        <v>81</v>
      </c>
      <c r="D108" s="59">
        <v>2019</v>
      </c>
      <c r="E108" s="59">
        <v>2019</v>
      </c>
      <c r="F108" s="65" t="s">
        <v>223</v>
      </c>
      <c r="G108" s="1" t="s">
        <v>21</v>
      </c>
      <c r="H108" s="24" t="s">
        <v>26</v>
      </c>
      <c r="I108" s="24" t="s">
        <v>22</v>
      </c>
      <c r="J108" s="24" t="s">
        <v>23</v>
      </c>
      <c r="K108" s="31" t="s">
        <v>221</v>
      </c>
      <c r="L108" s="24" t="s">
        <v>24</v>
      </c>
      <c r="M108" s="13">
        <f>429.28+15348</f>
        <v>15777.28</v>
      </c>
    </row>
    <row r="109" spans="1:13" ht="27.75" customHeight="1" x14ac:dyDescent="0.25">
      <c r="A109" s="95" t="s">
        <v>46</v>
      </c>
      <c r="B109" s="90" t="s">
        <v>194</v>
      </c>
      <c r="C109" s="77" t="s">
        <v>81</v>
      </c>
      <c r="D109" s="77">
        <v>2018</v>
      </c>
      <c r="E109" s="77">
        <v>2019</v>
      </c>
      <c r="F109" s="80" t="s">
        <v>208</v>
      </c>
      <c r="G109" s="63" t="s">
        <v>16</v>
      </c>
      <c r="H109" s="23" t="s">
        <v>17</v>
      </c>
      <c r="I109" s="29" t="s">
        <v>17</v>
      </c>
      <c r="J109" s="29" t="s">
        <v>17</v>
      </c>
      <c r="K109" s="30" t="s">
        <v>17</v>
      </c>
      <c r="L109" s="29" t="s">
        <v>17</v>
      </c>
      <c r="M109" s="13">
        <f>M110+M111+M112</f>
        <v>26922.790999999997</v>
      </c>
    </row>
    <row r="110" spans="1:13" ht="34.5" customHeight="1" x14ac:dyDescent="0.25">
      <c r="A110" s="96"/>
      <c r="B110" s="91"/>
      <c r="C110" s="78"/>
      <c r="D110" s="78"/>
      <c r="E110" s="78"/>
      <c r="F110" s="81"/>
      <c r="G110" s="1" t="s">
        <v>21</v>
      </c>
      <c r="H110" s="24" t="s">
        <v>26</v>
      </c>
      <c r="I110" s="24" t="s">
        <v>22</v>
      </c>
      <c r="J110" s="24" t="s">
        <v>23</v>
      </c>
      <c r="K110" s="31" t="s">
        <v>199</v>
      </c>
      <c r="L110" s="24" t="s">
        <v>24</v>
      </c>
      <c r="M110" s="13">
        <f>86.02855+2684.27145+539</f>
        <v>3309.3</v>
      </c>
    </row>
    <row r="111" spans="1:13" ht="46.5" customHeight="1" x14ac:dyDescent="0.25">
      <c r="A111" s="96"/>
      <c r="B111" s="91"/>
      <c r="C111" s="78"/>
      <c r="D111" s="78"/>
      <c r="E111" s="78"/>
      <c r="F111" s="81"/>
      <c r="G111" s="1" t="s">
        <v>186</v>
      </c>
      <c r="H111" s="24" t="s">
        <v>26</v>
      </c>
      <c r="I111" s="24" t="s">
        <v>22</v>
      </c>
      <c r="J111" s="24" t="s">
        <v>23</v>
      </c>
      <c r="K111" s="31" t="s">
        <v>199</v>
      </c>
      <c r="L111" s="24" t="s">
        <v>24</v>
      </c>
      <c r="M111" s="13">
        <f>159.82445+4985.07555-0.059</f>
        <v>5144.8409999999994</v>
      </c>
    </row>
    <row r="112" spans="1:13" ht="43.5" customHeight="1" x14ac:dyDescent="0.25">
      <c r="A112" s="97"/>
      <c r="B112" s="92"/>
      <c r="C112" s="79"/>
      <c r="D112" s="79"/>
      <c r="E112" s="79"/>
      <c r="F112" s="82"/>
      <c r="G112" s="63" t="s">
        <v>20</v>
      </c>
      <c r="H112" s="24" t="s">
        <v>26</v>
      </c>
      <c r="I112" s="24" t="s">
        <v>22</v>
      </c>
      <c r="J112" s="24" t="s">
        <v>23</v>
      </c>
      <c r="K112" s="31" t="s">
        <v>199</v>
      </c>
      <c r="L112" s="24" t="s">
        <v>24</v>
      </c>
      <c r="M112" s="13">
        <f>17895.143+573.457+0.1-0.05</f>
        <v>18468.649999999998</v>
      </c>
    </row>
    <row r="113" spans="1:13" ht="101.25" customHeight="1" x14ac:dyDescent="0.25">
      <c r="A113" s="62" t="s">
        <v>72</v>
      </c>
      <c r="B113" s="70" t="s">
        <v>236</v>
      </c>
      <c r="C113" s="38" t="s">
        <v>81</v>
      </c>
      <c r="D113" s="60">
        <v>2019</v>
      </c>
      <c r="E113" s="60">
        <v>2019</v>
      </c>
      <c r="F113" s="60" t="s">
        <v>240</v>
      </c>
      <c r="G113" s="1" t="s">
        <v>21</v>
      </c>
      <c r="H113" s="24" t="s">
        <v>26</v>
      </c>
      <c r="I113" s="24" t="s">
        <v>28</v>
      </c>
      <c r="J113" s="24" t="s">
        <v>35</v>
      </c>
      <c r="K113" s="31" t="s">
        <v>237</v>
      </c>
      <c r="L113" s="24" t="s">
        <v>24</v>
      </c>
      <c r="M113" s="13">
        <v>6907.3689999999997</v>
      </c>
    </row>
    <row r="114" spans="1:13" ht="101.25" customHeight="1" x14ac:dyDescent="0.25">
      <c r="A114" s="54" t="s">
        <v>75</v>
      </c>
      <c r="B114" s="54" t="s">
        <v>227</v>
      </c>
      <c r="C114" s="56" t="s">
        <v>81</v>
      </c>
      <c r="D114" s="54" t="s">
        <v>229</v>
      </c>
      <c r="E114" s="54" t="s">
        <v>229</v>
      </c>
      <c r="F114" s="54" t="s">
        <v>25</v>
      </c>
      <c r="G114" s="1" t="s">
        <v>21</v>
      </c>
      <c r="H114" s="24" t="s">
        <v>26</v>
      </c>
      <c r="I114" s="24" t="s">
        <v>22</v>
      </c>
      <c r="J114" s="24" t="s">
        <v>23</v>
      </c>
      <c r="K114" s="31" t="s">
        <v>93</v>
      </c>
      <c r="L114" s="24" t="s">
        <v>24</v>
      </c>
      <c r="M114" s="13">
        <v>7100</v>
      </c>
    </row>
    <row r="115" spans="1:13" ht="14.25" customHeight="1" x14ac:dyDescent="0.25">
      <c r="A115" s="83">
        <v>3</v>
      </c>
      <c r="B115" s="83" t="s">
        <v>47</v>
      </c>
      <c r="C115" s="39"/>
      <c r="D115" s="83">
        <v>2015</v>
      </c>
      <c r="E115" s="83">
        <v>2021</v>
      </c>
      <c r="F115" s="85"/>
      <c r="G115" s="63" t="s">
        <v>16</v>
      </c>
      <c r="H115" s="23" t="s">
        <v>17</v>
      </c>
      <c r="I115" s="29" t="s">
        <v>17</v>
      </c>
      <c r="J115" s="29" t="s">
        <v>17</v>
      </c>
      <c r="K115" s="30" t="s">
        <v>17</v>
      </c>
      <c r="L115" s="29" t="s">
        <v>17</v>
      </c>
      <c r="M115" s="15">
        <f>M116+M117</f>
        <v>57255.400000000009</v>
      </c>
    </row>
    <row r="116" spans="1:13" ht="32.25" customHeight="1" x14ac:dyDescent="0.25">
      <c r="A116" s="83"/>
      <c r="B116" s="83"/>
      <c r="C116" s="39"/>
      <c r="D116" s="83"/>
      <c r="E116" s="83"/>
      <c r="F116" s="85"/>
      <c r="G116" s="63" t="s">
        <v>18</v>
      </c>
      <c r="H116" s="23" t="s">
        <v>17</v>
      </c>
      <c r="I116" s="29" t="s">
        <v>17</v>
      </c>
      <c r="J116" s="29" t="s">
        <v>17</v>
      </c>
      <c r="K116" s="30" t="s">
        <v>17</v>
      </c>
      <c r="L116" s="29" t="s">
        <v>17</v>
      </c>
      <c r="M116" s="15">
        <f>M118+M119+M123+M125+M126+M120+M122</f>
        <v>57214.835000000006</v>
      </c>
    </row>
    <row r="117" spans="1:13" ht="46.5" customHeight="1" x14ac:dyDescent="0.25">
      <c r="A117" s="84"/>
      <c r="B117" s="84"/>
      <c r="C117" s="40"/>
      <c r="D117" s="84"/>
      <c r="E117" s="84"/>
      <c r="F117" s="86"/>
      <c r="G117" s="63" t="s">
        <v>19</v>
      </c>
      <c r="H117" s="23" t="s">
        <v>17</v>
      </c>
      <c r="I117" s="29" t="s">
        <v>17</v>
      </c>
      <c r="J117" s="29" t="s">
        <v>17</v>
      </c>
      <c r="K117" s="30" t="s">
        <v>17</v>
      </c>
      <c r="L117" s="29" t="s">
        <v>17</v>
      </c>
      <c r="M117" s="15">
        <f>M127</f>
        <v>40.564999999999998</v>
      </c>
    </row>
    <row r="118" spans="1:13" ht="45" x14ac:dyDescent="0.25">
      <c r="A118" s="24" t="s">
        <v>48</v>
      </c>
      <c r="B118" s="1" t="s">
        <v>49</v>
      </c>
      <c r="C118" s="1" t="s">
        <v>81</v>
      </c>
      <c r="D118" s="1">
        <v>2015</v>
      </c>
      <c r="E118" s="1">
        <v>2021</v>
      </c>
      <c r="F118" s="10" t="s">
        <v>50</v>
      </c>
      <c r="G118" s="1" t="s">
        <v>21</v>
      </c>
      <c r="H118" s="69" t="s">
        <v>26</v>
      </c>
      <c r="I118" s="69" t="s">
        <v>22</v>
      </c>
      <c r="J118" s="69" t="s">
        <v>51</v>
      </c>
      <c r="K118" s="32" t="s">
        <v>139</v>
      </c>
      <c r="L118" s="69" t="s">
        <v>52</v>
      </c>
      <c r="M118" s="12">
        <f>20190.8+2983.98+165.02</f>
        <v>23339.8</v>
      </c>
    </row>
    <row r="119" spans="1:13" x14ac:dyDescent="0.25">
      <c r="A119" s="95" t="s">
        <v>53</v>
      </c>
      <c r="B119" s="77" t="s">
        <v>54</v>
      </c>
      <c r="C119" s="77" t="s">
        <v>73</v>
      </c>
      <c r="D119" s="77">
        <v>2015</v>
      </c>
      <c r="E119" s="77">
        <v>2021</v>
      </c>
      <c r="F119" s="87" t="s">
        <v>55</v>
      </c>
      <c r="G119" s="77" t="s">
        <v>21</v>
      </c>
      <c r="H119" s="120" t="s">
        <v>26</v>
      </c>
      <c r="I119" s="120" t="s">
        <v>22</v>
      </c>
      <c r="J119" s="120" t="s">
        <v>51</v>
      </c>
      <c r="K119" s="126" t="s">
        <v>70</v>
      </c>
      <c r="L119" s="120" t="s">
        <v>30</v>
      </c>
      <c r="M119" s="74">
        <f>6810-95-611</f>
        <v>6104</v>
      </c>
    </row>
    <row r="120" spans="1:13" ht="38.25" hidden="1" customHeight="1" x14ac:dyDescent="0.25">
      <c r="A120" s="96"/>
      <c r="B120" s="78"/>
      <c r="C120" s="78"/>
      <c r="D120" s="78"/>
      <c r="E120" s="78"/>
      <c r="F120" s="88"/>
      <c r="G120" s="78"/>
      <c r="H120" s="125"/>
      <c r="I120" s="125"/>
      <c r="J120" s="125"/>
      <c r="K120" s="127"/>
      <c r="L120" s="125"/>
      <c r="M120" s="75"/>
    </row>
    <row r="121" spans="1:13" ht="75.75" customHeight="1" x14ac:dyDescent="0.25">
      <c r="A121" s="97"/>
      <c r="B121" s="79"/>
      <c r="C121" s="79"/>
      <c r="D121" s="79"/>
      <c r="E121" s="79"/>
      <c r="F121" s="89"/>
      <c r="G121" s="79"/>
      <c r="H121" s="121"/>
      <c r="I121" s="121"/>
      <c r="J121" s="121"/>
      <c r="K121" s="128"/>
      <c r="L121" s="121"/>
      <c r="M121" s="76"/>
    </row>
    <row r="122" spans="1:13" ht="95.25" customHeight="1" x14ac:dyDescent="0.25">
      <c r="A122" s="24" t="s">
        <v>56</v>
      </c>
      <c r="B122" s="1" t="s">
        <v>105</v>
      </c>
      <c r="C122" s="59" t="s">
        <v>73</v>
      </c>
      <c r="D122" s="1">
        <v>2015</v>
      </c>
      <c r="E122" s="1">
        <v>2021</v>
      </c>
      <c r="F122" s="37" t="s">
        <v>55</v>
      </c>
      <c r="G122" s="1" t="s">
        <v>21</v>
      </c>
      <c r="H122" s="69" t="s">
        <v>26</v>
      </c>
      <c r="I122" s="69" t="s">
        <v>22</v>
      </c>
      <c r="J122" s="69" t="s">
        <v>51</v>
      </c>
      <c r="K122" s="9" t="s">
        <v>106</v>
      </c>
      <c r="L122" s="69" t="s">
        <v>30</v>
      </c>
      <c r="M122" s="12">
        <v>95</v>
      </c>
    </row>
    <row r="123" spans="1:13" ht="45" customHeight="1" x14ac:dyDescent="0.25">
      <c r="A123" s="24" t="s">
        <v>57</v>
      </c>
      <c r="B123" s="1" t="s">
        <v>107</v>
      </c>
      <c r="C123" s="59" t="s">
        <v>73</v>
      </c>
      <c r="D123" s="1">
        <v>2015</v>
      </c>
      <c r="E123" s="1">
        <v>2020</v>
      </c>
      <c r="G123" s="1" t="s">
        <v>21</v>
      </c>
      <c r="H123" s="69" t="s">
        <v>26</v>
      </c>
      <c r="I123" s="69" t="s">
        <v>22</v>
      </c>
      <c r="J123" s="69" t="s">
        <v>51</v>
      </c>
      <c r="K123" s="9" t="s">
        <v>108</v>
      </c>
      <c r="L123" s="69" t="s">
        <v>30</v>
      </c>
      <c r="M123" s="12">
        <v>17190</v>
      </c>
    </row>
    <row r="124" spans="1:13" ht="20.25" customHeight="1" x14ac:dyDescent="0.25">
      <c r="A124" s="95" t="s">
        <v>217</v>
      </c>
      <c r="B124" s="77" t="s">
        <v>58</v>
      </c>
      <c r="C124" s="77" t="s">
        <v>244</v>
      </c>
      <c r="D124" s="77">
        <v>2015</v>
      </c>
      <c r="E124" s="77">
        <v>2021</v>
      </c>
      <c r="F124" s="81" t="s">
        <v>59</v>
      </c>
      <c r="G124" s="6" t="s">
        <v>39</v>
      </c>
      <c r="H124" s="23" t="s">
        <v>17</v>
      </c>
      <c r="I124" s="29" t="s">
        <v>17</v>
      </c>
      <c r="J124" s="29" t="s">
        <v>17</v>
      </c>
      <c r="K124" s="30" t="s">
        <v>17</v>
      </c>
      <c r="L124" s="29" t="s">
        <v>17</v>
      </c>
      <c r="M124" s="2">
        <f>M125+M126+M127</f>
        <v>10526.6</v>
      </c>
    </row>
    <row r="125" spans="1:13" ht="45" customHeight="1" x14ac:dyDescent="0.25">
      <c r="A125" s="96"/>
      <c r="B125" s="78"/>
      <c r="C125" s="78"/>
      <c r="D125" s="78"/>
      <c r="E125" s="78"/>
      <c r="F125" s="81"/>
      <c r="G125" s="1" t="s">
        <v>21</v>
      </c>
      <c r="H125" s="93" t="s">
        <v>26</v>
      </c>
      <c r="I125" s="93" t="s">
        <v>22</v>
      </c>
      <c r="J125" s="93" t="s">
        <v>51</v>
      </c>
      <c r="K125" s="32" t="s">
        <v>176</v>
      </c>
      <c r="L125" s="69" t="s">
        <v>60</v>
      </c>
      <c r="M125" s="12">
        <v>10483.9</v>
      </c>
    </row>
    <row r="126" spans="1:13" ht="30" x14ac:dyDescent="0.25">
      <c r="A126" s="96"/>
      <c r="B126" s="78"/>
      <c r="C126" s="78"/>
      <c r="D126" s="78"/>
      <c r="E126" s="78"/>
      <c r="F126" s="81"/>
      <c r="G126" s="1" t="s">
        <v>21</v>
      </c>
      <c r="H126" s="93"/>
      <c r="I126" s="93"/>
      <c r="J126" s="93"/>
      <c r="K126" s="44" t="s">
        <v>198</v>
      </c>
      <c r="L126" s="45">
        <v>110</v>
      </c>
      <c r="M126" s="46">
        <v>2.1349999999999998</v>
      </c>
    </row>
    <row r="127" spans="1:13" ht="45" x14ac:dyDescent="0.25">
      <c r="A127" s="97"/>
      <c r="B127" s="79"/>
      <c r="C127" s="79"/>
      <c r="D127" s="79"/>
      <c r="E127" s="79"/>
      <c r="F127" s="82"/>
      <c r="G127" s="1" t="s">
        <v>186</v>
      </c>
      <c r="H127" s="69" t="s">
        <v>26</v>
      </c>
      <c r="I127" s="69" t="s">
        <v>22</v>
      </c>
      <c r="J127" s="69" t="s">
        <v>51</v>
      </c>
      <c r="K127" s="44">
        <v>1130471053</v>
      </c>
      <c r="L127" s="45">
        <v>110</v>
      </c>
      <c r="M127" s="46">
        <v>40.564999999999998</v>
      </c>
    </row>
    <row r="128" spans="1:13" ht="15.75" x14ac:dyDescent="0.25">
      <c r="A128" s="47"/>
      <c r="B128" s="25" t="s">
        <v>61</v>
      </c>
      <c r="C128" s="47"/>
      <c r="D128" s="47"/>
      <c r="E128" s="47"/>
      <c r="F128" s="47"/>
      <c r="G128" s="47"/>
      <c r="H128" s="47"/>
      <c r="I128" s="47"/>
      <c r="J128" s="47"/>
      <c r="K128" s="33"/>
      <c r="L128" s="47"/>
      <c r="M128" s="18">
        <f>M115+M88+M10</f>
        <v>1696927.2791999998</v>
      </c>
    </row>
    <row r="129" spans="1:13" ht="15.75" x14ac:dyDescent="0.25">
      <c r="A129" s="48"/>
      <c r="B129" s="26"/>
      <c r="C129" s="48"/>
      <c r="D129" s="48"/>
      <c r="E129" s="48"/>
      <c r="F129" s="48"/>
      <c r="G129" s="48"/>
      <c r="H129" s="48"/>
      <c r="I129" s="48"/>
      <c r="J129" s="48"/>
      <c r="K129" s="34"/>
      <c r="L129" s="48"/>
      <c r="M129" s="19"/>
    </row>
    <row r="130" spans="1:13" x14ac:dyDescent="0.25">
      <c r="A130" s="48"/>
      <c r="K130" s="73"/>
      <c r="L130" s="73"/>
      <c r="M130" s="19"/>
    </row>
    <row r="131" spans="1:13" ht="18.75" x14ac:dyDescent="0.25">
      <c r="B131" s="22"/>
      <c r="C131" s="22"/>
      <c r="D131" s="22"/>
      <c r="E131" s="22"/>
      <c r="G131" s="22"/>
      <c r="H131" s="22"/>
      <c r="I131" s="22"/>
      <c r="J131" s="22"/>
      <c r="K131" s="22"/>
      <c r="L131" s="22"/>
    </row>
    <row r="132" spans="1:13" ht="18.75" x14ac:dyDescent="0.3">
      <c r="A132" s="22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20"/>
    </row>
  </sheetData>
  <protectedRanges>
    <protectedRange sqref="A4:M8" name="Диапазон1"/>
  </protectedRanges>
  <mergeCells count="141">
    <mergeCell ref="B39:B43"/>
    <mergeCell ref="A39:A43"/>
    <mergeCell ref="C39:C43"/>
    <mergeCell ref="D39:D43"/>
    <mergeCell ref="E39:E43"/>
    <mergeCell ref="A102:A105"/>
    <mergeCell ref="A109:A112"/>
    <mergeCell ref="D109:D112"/>
    <mergeCell ref="E109:E112"/>
    <mergeCell ref="E88:E91"/>
    <mergeCell ref="A67:A71"/>
    <mergeCell ref="B67:B71"/>
    <mergeCell ref="C67:C71"/>
    <mergeCell ref="D67:D71"/>
    <mergeCell ref="E67:E71"/>
    <mergeCell ref="A88:A91"/>
    <mergeCell ref="B88:B91"/>
    <mergeCell ref="C88:C91"/>
    <mergeCell ref="D88:D91"/>
    <mergeCell ref="A73:A76"/>
    <mergeCell ref="A61:A64"/>
    <mergeCell ref="C52:C55"/>
    <mergeCell ref="D52:D55"/>
    <mergeCell ref="E52:E55"/>
    <mergeCell ref="A44:A47"/>
    <mergeCell ref="B48:B51"/>
    <mergeCell ref="C48:C51"/>
    <mergeCell ref="D48:D51"/>
    <mergeCell ref="E48:E51"/>
    <mergeCell ref="B44:B47"/>
    <mergeCell ref="C44:C47"/>
    <mergeCell ref="D44:D47"/>
    <mergeCell ref="E44:E47"/>
    <mergeCell ref="A48:A51"/>
    <mergeCell ref="A52:A55"/>
    <mergeCell ref="K130:L130"/>
    <mergeCell ref="H16:H17"/>
    <mergeCell ref="I16:I17"/>
    <mergeCell ref="J16:J17"/>
    <mergeCell ref="K16:K17"/>
    <mergeCell ref="L16:L17"/>
    <mergeCell ref="F67:F71"/>
    <mergeCell ref="F88:F91"/>
    <mergeCell ref="F73:F76"/>
    <mergeCell ref="F48:F51"/>
    <mergeCell ref="G119:G121"/>
    <mergeCell ref="H119:H121"/>
    <mergeCell ref="I119:I121"/>
    <mergeCell ref="J119:J121"/>
    <mergeCell ref="K119:K121"/>
    <mergeCell ref="L119:L121"/>
    <mergeCell ref="F52:F55"/>
    <mergeCell ref="F44:F47"/>
    <mergeCell ref="F102:F105"/>
    <mergeCell ref="F109:F112"/>
    <mergeCell ref="G40:G41"/>
    <mergeCell ref="F39:F43"/>
    <mergeCell ref="B124:B127"/>
    <mergeCell ref="A124:A127"/>
    <mergeCell ref="C124:C127"/>
    <mergeCell ref="D124:D127"/>
    <mergeCell ref="E124:E127"/>
    <mergeCell ref="A115:A117"/>
    <mergeCell ref="B115:B117"/>
    <mergeCell ref="D115:D117"/>
    <mergeCell ref="A119:A121"/>
    <mergeCell ref="B119:B121"/>
    <mergeCell ref="C119:C121"/>
    <mergeCell ref="D119:D121"/>
    <mergeCell ref="E119:E121"/>
    <mergeCell ref="D10:D13"/>
    <mergeCell ref="E10:E13"/>
    <mergeCell ref="F10:F13"/>
    <mergeCell ref="B26:B28"/>
    <mergeCell ref="A26:A28"/>
    <mergeCell ref="C26:C28"/>
    <mergeCell ref="D26:D28"/>
    <mergeCell ref="E26:E28"/>
    <mergeCell ref="A21:A24"/>
    <mergeCell ref="B21:B24"/>
    <mergeCell ref="C21:C24"/>
    <mergeCell ref="D21:D24"/>
    <mergeCell ref="E21:E24"/>
    <mergeCell ref="F21:F24"/>
    <mergeCell ref="F26:F28"/>
    <mergeCell ref="B10:B13"/>
    <mergeCell ref="C10:C13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E6:E7"/>
    <mergeCell ref="M16:M17"/>
    <mergeCell ref="H125:H126"/>
    <mergeCell ref="I125:I126"/>
    <mergeCell ref="J125:J126"/>
    <mergeCell ref="F124:F127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C6:C7"/>
    <mergeCell ref="D6:D7"/>
    <mergeCell ref="B52:B55"/>
    <mergeCell ref="N82:O82"/>
    <mergeCell ref="M119:M121"/>
    <mergeCell ref="C61:C64"/>
    <mergeCell ref="D61:D64"/>
    <mergeCell ref="E61:E64"/>
    <mergeCell ref="F61:F64"/>
    <mergeCell ref="B73:B76"/>
    <mergeCell ref="C73:C76"/>
    <mergeCell ref="B61:B64"/>
    <mergeCell ref="D73:D76"/>
    <mergeCell ref="E73:E76"/>
    <mergeCell ref="E115:E117"/>
    <mergeCell ref="F115:F117"/>
    <mergeCell ref="F119:F121"/>
    <mergeCell ref="C102:C105"/>
    <mergeCell ref="D102:D105"/>
    <mergeCell ref="E102:E105"/>
    <mergeCell ref="B109:B112"/>
    <mergeCell ref="C109:C112"/>
    <mergeCell ref="B102:B105"/>
  </mergeCells>
  <pageMargins left="0.39370078740157483" right="0.39370078740157483" top="0.39370078740157483" bottom="0.39370078740157483" header="0.15748031496062992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2019-05-29T12:19:48Z</cp:lastPrinted>
  <dcterms:created xsi:type="dcterms:W3CDTF">2015-04-16T11:15:46Z</dcterms:created>
  <dcterms:modified xsi:type="dcterms:W3CDTF">2019-08-08T06:12:22Z</dcterms:modified>
</cp:coreProperties>
</file>