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грамма\от 08.09.17 №1657\"/>
    </mc:Choice>
  </mc:AlternateContent>
  <bookViews>
    <workbookView xWindow="120" yWindow="120" windowWidth="28695" windowHeight="12525"/>
  </bookViews>
  <sheets>
    <sheet name="июнь" sheetId="25" r:id="rId1"/>
  </sheets>
  <definedNames>
    <definedName name="_xlnm.Print_Titles" localSheetId="0">июнь!$4:$8</definedName>
    <definedName name="_xlnm.Print_Area" localSheetId="0">июнь!$A$1:$M$91</definedName>
  </definedNames>
  <calcPr calcId="152511"/>
</workbook>
</file>

<file path=xl/calcChain.xml><?xml version="1.0" encoding="utf-8"?>
<calcChain xmlns="http://schemas.openxmlformats.org/spreadsheetml/2006/main">
  <c r="M63" i="25" l="1"/>
  <c r="M82" i="25" l="1"/>
  <c r="M87" i="25" l="1"/>
  <c r="M80" i="25" s="1"/>
  <c r="M79" i="25" s="1"/>
  <c r="M73" i="25"/>
  <c r="M72" i="25"/>
  <c r="M71" i="25"/>
  <c r="M66" i="25"/>
  <c r="M65" i="25"/>
  <c r="M58" i="25"/>
  <c r="M57" i="25"/>
  <c r="M56" i="25"/>
  <c r="M52" i="25"/>
  <c r="M49" i="25"/>
  <c r="M48" i="25" s="1"/>
  <c r="M45" i="25"/>
  <c r="M44" i="25"/>
  <c r="M43" i="25"/>
  <c r="M39" i="25"/>
  <c r="M38" i="25"/>
  <c r="M37" i="25"/>
  <c r="M33" i="25"/>
  <c r="M31" i="25" s="1"/>
  <c r="M29" i="25"/>
  <c r="M23" i="25"/>
  <c r="M22" i="25"/>
  <c r="M13" i="25" s="1"/>
  <c r="M18" i="25"/>
  <c r="M17" i="25"/>
  <c r="M21" i="25" l="1"/>
  <c r="M12" i="25"/>
  <c r="M16" i="25"/>
  <c r="M11" i="25"/>
  <c r="M62" i="25"/>
  <c r="M10" i="25"/>
  <c r="N23" i="25"/>
  <c r="M88" i="25" l="1"/>
</calcChain>
</file>

<file path=xl/sharedStrings.xml><?xml version="1.0" encoding="utf-8"?>
<sst xmlns="http://schemas.openxmlformats.org/spreadsheetml/2006/main" count="626" uniqueCount="201">
  <si>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</si>
  <si>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</si>
  <si>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</si>
  <si>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</si>
  <si>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</si>
  <si>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</si>
  <si>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</si>
  <si>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</si>
  <si>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</si>
  <si>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</si>
  <si>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</si>
  <si>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</si>
  <si>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</si>
  <si>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</si>
  <si>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</si>
  <si>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</si>
  <si>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</si>
  <si>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</si>
  <si>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</si>
  <si>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</si>
  <si>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</si>
  <si>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</si>
  <si>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</si>
  <si>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 Пензы. Реконструкция улиц: Суворова, Некрасова, Толстого</t>
  </si>
  <si>
    <t>1,935 км. дорог</t>
  </si>
  <si>
    <t>бюджет города Пензы</t>
  </si>
  <si>
    <t>04</t>
  </si>
  <si>
    <t>09</t>
  </si>
  <si>
    <t>1112140</t>
  </si>
  <si>
    <t>410</t>
  </si>
  <si>
    <t>1.2</t>
  </si>
  <si>
    <t>Реконструкция ул. Пушкина, г. Пенза</t>
  </si>
  <si>
    <t>1 проект</t>
  </si>
  <si>
    <t>960</t>
  </si>
  <si>
    <t>1112142</t>
  </si>
  <si>
    <t>1.3</t>
  </si>
  <si>
    <t>Реконструкция ул. Антонова, г. Пенза</t>
  </si>
  <si>
    <t>1.4</t>
  </si>
  <si>
    <t>1.5</t>
  </si>
  <si>
    <t>05</t>
  </si>
  <si>
    <t>03</t>
  </si>
  <si>
    <t>240</t>
  </si>
  <si>
    <t>1.6</t>
  </si>
  <si>
    <t>1 объект</t>
  </si>
  <si>
    <t>1.7</t>
  </si>
  <si>
    <t>1.8</t>
  </si>
  <si>
    <t>1.9</t>
  </si>
  <si>
    <t>07</t>
  </si>
  <si>
    <t>01</t>
  </si>
  <si>
    <t>1.10</t>
  </si>
  <si>
    <t>1.11</t>
  </si>
  <si>
    <t>175 мест в дет.садах</t>
  </si>
  <si>
    <t>Строительство школы в районе ул. Шевченко/Новый Кавказ в г. Пензе</t>
  </si>
  <si>
    <t>550 учебных мест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</si>
  <si>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</si>
  <si>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</si>
  <si>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</si>
  <si>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</si>
  <si>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</si>
  <si>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</si>
  <si>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</si>
  <si>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</si>
  <si>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1117653</t>
  </si>
  <si>
    <t>932</t>
  </si>
  <si>
    <t>Строительство сетей ливневой канализации по ул.Кривозерье, г.Пенза</t>
  </si>
  <si>
    <t>Стимулирование развития жилищного строительства в городе Пензе</t>
  </si>
  <si>
    <t>2.1</t>
  </si>
  <si>
    <t>Строительство автодороги в микрорайоне, расположенном между пос.Нефтяник и пос.Заря</t>
  </si>
  <si>
    <t xml:space="preserve">11.268 км. дорог </t>
  </si>
  <si>
    <t>1122160</t>
  </si>
  <si>
    <t>2.2</t>
  </si>
  <si>
    <t>Строительство автодороги в районе ул. Бадигина</t>
  </si>
  <si>
    <t>2.3</t>
  </si>
  <si>
    <t>Строительство магистральной сети хозяйственно-бытовой канализации в жилом районе Заря, г. Пенза</t>
  </si>
  <si>
    <t>9000 пог.м.сети</t>
  </si>
  <si>
    <t>2.4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</si>
  <si>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</si>
  <si>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2050 пог.м.сети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</si>
  <si>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</si>
  <si>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1948,5 пог.м.сети</t>
  </si>
  <si>
    <t>1122164</t>
  </si>
  <si>
    <t>Строительство сетей газоснабжения в микрорайоне, расположенном между пос.Нефтяник и пос.Заря</t>
  </si>
  <si>
    <t>1122165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</si>
  <si>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</si>
  <si>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</si>
  <si>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</si>
  <si>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</si>
  <si>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</si>
  <si>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</si>
  <si>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</si>
  <si>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</si>
  <si>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</si>
  <si>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</si>
  <si>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</si>
  <si>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</si>
  <si>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21712 га-площадь территориальных зон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</si>
  <si>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</si>
  <si>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</si>
  <si>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</si>
  <si>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</si>
  <si>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</si>
  <si>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Первый заместитель главы администрации</t>
  </si>
  <si>
    <t>1,173 км.дорог</t>
  </si>
  <si>
    <t>Ширшина И.В., Агамагомедов М.К.</t>
  </si>
  <si>
    <t>Строительство ливневой канализации в мкр.Шуист</t>
  </si>
  <si>
    <t>2,1 км</t>
  </si>
  <si>
    <t>1112626</t>
  </si>
  <si>
    <t>1125420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</si>
  <si>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</si>
  <si>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</si>
  <si>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Никулин А.В.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</si>
  <si>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</si>
  <si>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</si>
  <si>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</si>
  <si>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Строительство универсального спортивно-оздоровительного комплекса в районе Шуист г. Пензы</t>
  </si>
  <si>
    <t>961</t>
  </si>
  <si>
    <t>Насосная станция 3-го подъема в микрорайоне Арбеково г. Пензы</t>
  </si>
  <si>
    <t>2741               пог.м. сети</t>
  </si>
  <si>
    <t>3301             пог.м. сети</t>
  </si>
  <si>
    <t>1112156</t>
  </si>
  <si>
    <t>25000 м.куб./сутки</t>
  </si>
  <si>
    <t>30478 га-площадь территориальных зон</t>
  </si>
  <si>
    <t>Объект культурного наследия регионального значения "Дом жилой (деревянный), XIX в.", г.Пенза</t>
  </si>
  <si>
    <t>1111126450</t>
  </si>
  <si>
    <t>1110121430</t>
  </si>
  <si>
    <t>11117R0820</t>
  </si>
  <si>
    <t>1110821490</t>
  </si>
  <si>
    <t>1110926190</t>
  </si>
  <si>
    <t>1120121620</t>
  </si>
  <si>
    <t>1120221630</t>
  </si>
  <si>
    <t>1120326300</t>
  </si>
  <si>
    <t>1130121700</t>
  </si>
  <si>
    <t>1130521710</t>
  </si>
  <si>
    <t>1130321690</t>
  </si>
  <si>
    <t>1130221680</t>
  </si>
  <si>
    <t>1130421900</t>
  </si>
  <si>
    <t>1.12</t>
  </si>
  <si>
    <t>Строительство школы в мкр.Шуист, г.Пенза</t>
  </si>
  <si>
    <t>1.13</t>
  </si>
  <si>
    <t>Строительство детского сада на 175 мест в мкр.Заря, г.Пенза</t>
  </si>
  <si>
    <t xml:space="preserve"> 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</si>
  <si>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13</t>
  </si>
  <si>
    <t>1130626410</t>
  </si>
  <si>
    <t>1.14</t>
  </si>
  <si>
    <t xml:space="preserve">960 </t>
  </si>
  <si>
    <t>Строительство сетей водосабжения пос. "ЗИФ", г.Пенза</t>
  </si>
  <si>
    <t>1111321560</t>
  </si>
  <si>
    <t>1111426500</t>
  </si>
  <si>
    <t>С.В. Волков</t>
  </si>
  <si>
    <t>1.15</t>
  </si>
  <si>
    <t>Реконструкция улично-дорожной сети г.Пензы. Капитальный ремонт Свердловского моста</t>
  </si>
  <si>
    <t>1.16</t>
  </si>
  <si>
    <t>1.17</t>
  </si>
  <si>
    <t xml:space="preserve"> Агамагомедов М.К.</t>
  </si>
  <si>
    <t>Ширшина И.В., Круглова С.В.</t>
  </si>
  <si>
    <t>1111826480</t>
  </si>
  <si>
    <t>1111854200</t>
  </si>
  <si>
    <t>Строительство корпуса № 2 детского сада по ул.Макаренко, д.20, в г.Пенза</t>
  </si>
  <si>
    <t>.+909,077 на экспертизу</t>
  </si>
  <si>
    <t>1.18</t>
  </si>
  <si>
    <t>1112026510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</si>
  <si>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2015-2020 годы»
</t>
  </si>
  <si>
    <t>1112226530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</si>
  <si>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2017 год
</t>
  </si>
  <si>
    <t>1110221470</t>
  </si>
  <si>
    <t>1110651540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</si>
  <si>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</si>
  <si>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</si>
  <si>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0,410 км. Автодорог</t>
  </si>
  <si>
    <t>1112326560</t>
  </si>
  <si>
    <t>1112426570</t>
  </si>
  <si>
    <t>1112526580</t>
  </si>
  <si>
    <t>Капитальный ремонт набережной реки Суры</t>
  </si>
  <si>
    <t>660 учебных мест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</si>
  <si>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</si>
  <si>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Реконструкция лагеря "Орленок"</t>
  </si>
  <si>
    <t>1112626590</t>
  </si>
  <si>
    <t>11106S3420</t>
  </si>
  <si>
    <t>11110S1020</t>
  </si>
  <si>
    <t>11112S1010</t>
  </si>
  <si>
    <t>Капитальный ремонт площади имени В.И. Ленина</t>
  </si>
  <si>
    <t>Строительство водопроводной сети в мкр. №6 "Заря-1" севернее ул.Магистральная, г.Пенза</t>
  </si>
  <si>
    <t>2.6</t>
  </si>
  <si>
    <t>16002R5550</t>
  </si>
  <si>
    <t>1112726620</t>
  </si>
  <si>
    <t>1120621600</t>
  </si>
  <si>
    <t>1120721610</t>
  </si>
  <si>
    <t>1120826610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</si>
  <si>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</si>
  <si>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</si>
  <si>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</si>
  <si>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</si>
  <si>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11102S1370</t>
  </si>
  <si>
    <t>Строительство школы в 6 мкр. "Арбеково", г. Пенза</t>
  </si>
  <si>
    <t>2.7</t>
  </si>
  <si>
    <t>1121126670</t>
  </si>
  <si>
    <t>Агамагомедов М.К., Умнов И.Н</t>
  </si>
  <si>
    <t>Агамагомедов М.К.,Умнов И.Н.</t>
  </si>
  <si>
    <t>2,5</t>
  </si>
  <si>
    <t>Агамагомедов М.К.., Умнов И.Н</t>
  </si>
  <si>
    <t>Приложение 3 к Постановлению администрации города Пензы от 08.09.2017 № 1657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</si>
</sst>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0" formatCode="_-* #,##0.000_р_._-;\-* #,##0.000_р_._-;_-* &quot;-&quot;??_р_._-;_-@_-"/>
    <numFmt numFmtId="171" formatCode="_-* #,##0.00000_р_._-;\-* #,##0.00000_р_._-;_-* &quot;-&quot;??_р_._-;_-@_-"/>
    <numFmt numFmtId="172" formatCode="_-* #,##0.00_р_._-;\-* #,##0.00_р_._-;_-* &quot;-&quot;?_р_._-;_-@_-"/>
    <numFmt numFmtId="173" formatCode="#,##0.00_ ;\-#,##0.00\ "/>
    <numFmt numFmtId="176" formatCode="_-* #,##0.000_р_._-;\-* #,##0.000_р_._-;_-* &quot;-&quot;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4" fillId="0" borderId="2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vertical="top" wrapText="1"/>
    </xf>
    <xf numFmtId="166" fontId="3" fillId="0" borderId="2" xfId="2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167" fontId="5" fillId="0" borderId="2" xfId="1" applyNumberFormat="1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left"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8" fontId="1" fillId="0" borderId="0" xfId="1" applyNumberFormat="1"/>
    <xf numFmtId="4" fontId="4" fillId="0" borderId="2" xfId="2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wrapText="1"/>
    </xf>
    <xf numFmtId="169" fontId="1" fillId="0" borderId="0" xfId="1" applyNumberFormat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6" fillId="0" borderId="0" xfId="1" applyFont="1"/>
    <xf numFmtId="0" fontId="6" fillId="0" borderId="0" xfId="1" applyFont="1" applyFill="1"/>
    <xf numFmtId="167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justify" vertical="top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/>
    <xf numFmtId="169" fontId="4" fillId="0" borderId="0" xfId="1" applyNumberFormat="1" applyFont="1" applyFill="1" applyBorder="1"/>
    <xf numFmtId="0" fontId="10" fillId="0" borderId="2" xfId="1" applyFont="1" applyFill="1" applyBorder="1" applyAlignment="1">
      <alignment horizontal="center" vertical="center" wrapText="1"/>
    </xf>
    <xf numFmtId="171" fontId="0" fillId="0" borderId="0" xfId="0" applyNumberFormat="1"/>
    <xf numFmtId="0" fontId="3" fillId="2" borderId="2" xfId="1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horizontal="center" vertical="top" wrapText="1"/>
    </xf>
    <xf numFmtId="166" fontId="3" fillId="2" borderId="2" xfId="2" applyNumberFormat="1" applyFont="1" applyFill="1" applyBorder="1" applyAlignment="1">
      <alignment horizontal="center" vertical="top" wrapText="1"/>
    </xf>
    <xf numFmtId="49" fontId="16" fillId="0" borderId="2" xfId="2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4" xfId="1" applyFont="1" applyFill="1" applyBorder="1" applyAlignment="1">
      <alignment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justify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right" vertical="top" wrapText="1"/>
    </xf>
    <xf numFmtId="49" fontId="3" fillId="0" borderId="2" xfId="1" applyNumberFormat="1" applyFont="1" applyFill="1" applyBorder="1" applyAlignment="1">
      <alignment horizontal="right" vertical="top" wrapText="1"/>
    </xf>
    <xf numFmtId="43" fontId="3" fillId="2" borderId="2" xfId="2" applyNumberFormat="1" applyFont="1" applyFill="1" applyBorder="1" applyAlignment="1">
      <alignment horizontal="center" vertical="top" wrapText="1"/>
    </xf>
    <xf numFmtId="166" fontId="16" fillId="2" borderId="2" xfId="2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167" fontId="10" fillId="0" borderId="2" xfId="1" applyNumberFormat="1" applyFont="1" applyFill="1" applyBorder="1" applyAlignment="1">
      <alignment horizontal="center" vertical="top" wrapText="1"/>
    </xf>
    <xf numFmtId="165" fontId="12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 applyAlignment="1">
      <alignment horizontal="left" vertical="top" wrapText="1"/>
    </xf>
    <xf numFmtId="166" fontId="10" fillId="0" borderId="2" xfId="2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49" fontId="10" fillId="2" borderId="2" xfId="2" applyNumberFormat="1" applyFont="1" applyFill="1" applyBorder="1" applyAlignment="1">
      <alignment horizontal="center" vertical="top" wrapText="1"/>
    </xf>
    <xf numFmtId="49" fontId="20" fillId="0" borderId="2" xfId="2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3" fillId="0" borderId="0" xfId="1" applyFont="1" applyFill="1" applyBorder="1"/>
    <xf numFmtId="0" fontId="11" fillId="0" borderId="0" xfId="0" applyFont="1"/>
    <xf numFmtId="0" fontId="6" fillId="0" borderId="0" xfId="1" applyFont="1" applyAlignment="1"/>
    <xf numFmtId="49" fontId="10" fillId="2" borderId="2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top" wrapText="1"/>
    </xf>
    <xf numFmtId="43" fontId="16" fillId="2" borderId="2" xfId="2" applyNumberFormat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right" vertical="top"/>
    </xf>
    <xf numFmtId="173" fontId="3" fillId="2" borderId="2" xfId="2" applyNumberFormat="1" applyFont="1" applyFill="1" applyBorder="1" applyAlignment="1">
      <alignment horizontal="right" vertical="top" wrapText="1"/>
    </xf>
    <xf numFmtId="166" fontId="3" fillId="2" borderId="2" xfId="2" applyNumberFormat="1" applyFont="1" applyFill="1" applyBorder="1" applyAlignment="1">
      <alignment horizontal="center" vertical="center" wrapText="1"/>
    </xf>
    <xf numFmtId="170" fontId="16" fillId="2" borderId="2" xfId="2" applyNumberFormat="1" applyFont="1" applyFill="1" applyBorder="1" applyAlignment="1">
      <alignment horizontal="center" vertical="center" wrapText="1"/>
    </xf>
    <xf numFmtId="170" fontId="3" fillId="2" borderId="2" xfId="2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43" fontId="4" fillId="2" borderId="2" xfId="2" applyNumberFormat="1" applyFont="1" applyFill="1" applyBorder="1" applyAlignment="1">
      <alignment horizontal="center" vertical="top" wrapText="1"/>
    </xf>
    <xf numFmtId="170" fontId="4" fillId="2" borderId="2" xfId="1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center" vertical="top" wrapText="1"/>
    </xf>
    <xf numFmtId="172" fontId="17" fillId="2" borderId="2" xfId="0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170" fontId="3" fillId="2" borderId="2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3" fontId="16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top" wrapText="1"/>
    </xf>
    <xf numFmtId="171" fontId="16" fillId="2" borderId="2" xfId="2" applyNumberFormat="1" applyFont="1" applyFill="1" applyBorder="1" applyAlignment="1">
      <alignment horizontal="center" vertical="top" wrapText="1"/>
    </xf>
    <xf numFmtId="169" fontId="22" fillId="0" borderId="2" xfId="1" applyNumberFormat="1" applyFont="1" applyFill="1" applyBorder="1"/>
    <xf numFmtId="167" fontId="4" fillId="0" borderId="2" xfId="2" applyNumberFormat="1" applyFont="1" applyFill="1" applyBorder="1" applyAlignment="1">
      <alignment horizontal="right" vertical="top" wrapText="1"/>
    </xf>
    <xf numFmtId="171" fontId="4" fillId="2" borderId="2" xfId="2" applyNumberFormat="1" applyFont="1" applyFill="1" applyBorder="1" applyAlignment="1">
      <alignment horizontal="right" vertical="top" wrapText="1"/>
    </xf>
    <xf numFmtId="167" fontId="4" fillId="2" borderId="2" xfId="2" applyNumberFormat="1" applyFont="1" applyFill="1" applyBorder="1" applyAlignment="1">
      <alignment horizontal="right" vertical="top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0" fillId="0" borderId="5" xfId="0" applyBorder="1"/>
    <xf numFmtId="0" fontId="4" fillId="0" borderId="3" xfId="1" applyFont="1" applyBorder="1" applyAlignment="1">
      <alignment horizontal="justify" vertical="top" wrapText="1"/>
    </xf>
    <xf numFmtId="0" fontId="4" fillId="0" borderId="4" xfId="1" applyFont="1" applyBorder="1" applyAlignment="1">
      <alignment horizontal="justify" vertical="top" wrapText="1"/>
    </xf>
    <xf numFmtId="0" fontId="4" fillId="0" borderId="5" xfId="1" applyFont="1" applyBorder="1" applyAlignment="1">
      <alignment horizontal="justify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4" xfId="0" applyFont="1" applyBorder="1"/>
    <xf numFmtId="0" fontId="15" fillId="0" borderId="5" xfId="0" applyFont="1" applyBorder="1"/>
    <xf numFmtId="0" fontId="4" fillId="0" borderId="3" xfId="1" applyFont="1" applyFill="1" applyBorder="1" applyAlignment="1">
      <alignment horizontal="center" vertical="top" wrapText="1"/>
    </xf>
    <xf numFmtId="0" fontId="0" fillId="0" borderId="4" xfId="0" applyBorder="1"/>
    <xf numFmtId="0" fontId="3" fillId="0" borderId="3" xfId="1" applyFont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49" fontId="3" fillId="0" borderId="3" xfId="1" applyNumberFormat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Fill="1" applyBorder="1" applyAlignment="1">
      <alignment vertical="top" wrapText="1"/>
    </xf>
    <xf numFmtId="0" fontId="15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92"/>
  <sheetViews>
    <sheetView tabSelected="1" view="pageBreakPreview" zoomScale="115" zoomScaleNormal="100" zoomScaleSheetLayoutView="115" workbookViewId="0">
      <selection activeCell="F10" sqref="F10:F13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76" customWidth="1"/>
    <col min="12" max="12" width="6.5703125" style="1" customWidth="1"/>
    <col min="13" max="13" width="18.42578125" style="1" customWidth="1"/>
    <col min="14" max="14" width="20.5703125" style="1" customWidth="1"/>
    <col min="15" max="16384" width="9.140625" style="1"/>
  </cols>
  <sheetData>
    <row r="1" spans="1:15" ht="22.5" customHeight="1" x14ac:dyDescent="0.25">
      <c r="I1" s="122" t="s">
        <v>200</v>
      </c>
      <c r="J1" s="122"/>
      <c r="K1" s="122"/>
      <c r="L1" s="122"/>
      <c r="M1" s="122"/>
    </row>
    <row r="2" spans="1:15" ht="70.5" customHeight="1" x14ac:dyDescent="0.25">
      <c r="I2" s="123" t="s">
        <v>161</v>
      </c>
      <c r="J2" s="123"/>
      <c r="K2" s="123"/>
      <c r="L2" s="123"/>
      <c r="M2" s="123"/>
    </row>
    <row r="3" spans="1:15" ht="71.25" customHeight="1" x14ac:dyDescent="0.25">
      <c r="A3" s="124" t="s">
        <v>163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x14ac:dyDescent="0.25">
      <c r="A4" s="125"/>
      <c r="B4" s="126"/>
      <c r="C4" s="129" t="s">
        <v>0</v>
      </c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5" x14ac:dyDescent="0.25">
      <c r="A5" s="127"/>
      <c r="B5" s="128"/>
      <c r="C5" s="132" t="s">
        <v>1</v>
      </c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5" x14ac:dyDescent="0.25">
      <c r="A6" s="153" t="s">
        <v>2</v>
      </c>
      <c r="B6" s="138" t="s">
        <v>3</v>
      </c>
      <c r="C6" s="138" t="s">
        <v>4</v>
      </c>
      <c r="D6" s="138" t="s">
        <v>5</v>
      </c>
      <c r="E6" s="138" t="s">
        <v>6</v>
      </c>
      <c r="F6" s="138" t="s">
        <v>7</v>
      </c>
      <c r="G6" s="138" t="s">
        <v>8</v>
      </c>
      <c r="H6" s="132" t="s">
        <v>9</v>
      </c>
      <c r="I6" s="133"/>
      <c r="J6" s="133"/>
      <c r="K6" s="133"/>
      <c r="L6" s="134"/>
      <c r="M6" s="140" t="s">
        <v>10</v>
      </c>
    </row>
    <row r="7" spans="1:15" x14ac:dyDescent="0.25">
      <c r="A7" s="154"/>
      <c r="B7" s="139"/>
      <c r="C7" s="139"/>
      <c r="D7" s="141"/>
      <c r="E7" s="141"/>
      <c r="F7" s="141"/>
      <c r="G7" s="139"/>
      <c r="H7" s="115" t="s">
        <v>11</v>
      </c>
      <c r="I7" s="116" t="s">
        <v>12</v>
      </c>
      <c r="J7" s="116" t="s">
        <v>13</v>
      </c>
      <c r="K7" s="111" t="s">
        <v>14</v>
      </c>
      <c r="L7" s="116" t="s">
        <v>15</v>
      </c>
      <c r="M7" s="141"/>
    </row>
    <row r="8" spans="1:15" x14ac:dyDescent="0.2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6">
        <v>9</v>
      </c>
      <c r="J8" s="116">
        <v>10</v>
      </c>
      <c r="K8" s="111">
        <v>11</v>
      </c>
      <c r="L8" s="116">
        <v>12</v>
      </c>
      <c r="M8" s="116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62"/>
      <c r="L9" s="8"/>
      <c r="M9" s="8"/>
    </row>
    <row r="10" spans="1:15" x14ac:dyDescent="0.25">
      <c r="A10" s="142">
        <v>1</v>
      </c>
      <c r="B10" s="145" t="s">
        <v>16</v>
      </c>
      <c r="C10" s="148" t="s">
        <v>196</v>
      </c>
      <c r="D10" s="151">
        <v>2015</v>
      </c>
      <c r="E10" s="151">
        <v>2020</v>
      </c>
      <c r="F10" s="151"/>
      <c r="G10" s="2" t="s">
        <v>17</v>
      </c>
      <c r="H10" s="19" t="s">
        <v>18</v>
      </c>
      <c r="I10" s="20" t="s">
        <v>18</v>
      </c>
      <c r="J10" s="21" t="s">
        <v>18</v>
      </c>
      <c r="K10" s="63" t="s">
        <v>18</v>
      </c>
      <c r="L10" s="21" t="s">
        <v>18</v>
      </c>
      <c r="M10" s="104">
        <f>M11+M12+M13</f>
        <v>873538.28500000003</v>
      </c>
      <c r="N10" s="38"/>
    </row>
    <row r="11" spans="1:15" ht="29.25" customHeight="1" x14ac:dyDescent="0.25">
      <c r="A11" s="143"/>
      <c r="B11" s="146"/>
      <c r="C11" s="149"/>
      <c r="D11" s="152"/>
      <c r="E11" s="152"/>
      <c r="F11" s="152"/>
      <c r="G11" s="117" t="s">
        <v>19</v>
      </c>
      <c r="H11" s="10"/>
      <c r="I11" s="10"/>
      <c r="J11" s="10"/>
      <c r="K11" s="64"/>
      <c r="L11" s="10"/>
      <c r="M11" s="84">
        <f>M17+M19+M33+M38+M41+M43+M45+M49+M53+M56+M57+M58+M59+M42+M27+M60+M61</f>
        <v>329851.01</v>
      </c>
      <c r="O11" s="11"/>
    </row>
    <row r="12" spans="1:15" ht="42" customHeight="1" x14ac:dyDescent="0.25">
      <c r="A12" s="143"/>
      <c r="B12" s="146"/>
      <c r="C12" s="149"/>
      <c r="D12" s="152"/>
      <c r="E12" s="152"/>
      <c r="F12" s="152"/>
      <c r="G12" s="117" t="s">
        <v>20</v>
      </c>
      <c r="H12" s="12"/>
      <c r="I12" s="12"/>
      <c r="J12" s="4"/>
      <c r="K12" s="65"/>
      <c r="L12" s="4"/>
      <c r="M12" s="105">
        <f>M20+M23+M46+M39+M54+M32</f>
        <v>458887.27500000002</v>
      </c>
    </row>
    <row r="13" spans="1:15" ht="30" customHeight="1" x14ac:dyDescent="0.25">
      <c r="A13" s="144"/>
      <c r="B13" s="147"/>
      <c r="C13" s="150"/>
      <c r="D13" s="141"/>
      <c r="E13" s="141"/>
      <c r="F13" s="141"/>
      <c r="G13" s="117" t="s">
        <v>21</v>
      </c>
      <c r="H13" s="10"/>
      <c r="I13" s="9"/>
      <c r="J13" s="10"/>
      <c r="K13" s="64"/>
      <c r="L13" s="10"/>
      <c r="M13" s="106">
        <f>M22+M25+M50+M40+M55</f>
        <v>84800</v>
      </c>
    </row>
    <row r="14" spans="1:15" ht="47.25" hidden="1" customHeight="1" x14ac:dyDescent="0.25">
      <c r="A14" s="25"/>
      <c r="B14" s="3" t="s">
        <v>23</v>
      </c>
      <c r="C14" s="108" t="s">
        <v>103</v>
      </c>
      <c r="D14" s="116">
        <v>2015</v>
      </c>
      <c r="E14" s="116">
        <v>2015</v>
      </c>
      <c r="F14" s="111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61" t="s">
        <v>28</v>
      </c>
      <c r="L14" s="22" t="s">
        <v>29</v>
      </c>
      <c r="M14" s="85"/>
    </row>
    <row r="15" spans="1:15" ht="30.75" hidden="1" customHeight="1" x14ac:dyDescent="0.25">
      <c r="A15" s="25"/>
      <c r="B15" s="3" t="s">
        <v>31</v>
      </c>
      <c r="C15" s="108" t="s">
        <v>103</v>
      </c>
      <c r="D15" s="116">
        <v>2015</v>
      </c>
      <c r="E15" s="116">
        <v>2015</v>
      </c>
      <c r="F15" s="111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61" t="s">
        <v>34</v>
      </c>
      <c r="L15" s="22" t="s">
        <v>29</v>
      </c>
      <c r="M15" s="85"/>
    </row>
    <row r="16" spans="1:15" ht="18" customHeight="1" x14ac:dyDescent="0.25">
      <c r="A16" s="155" t="s">
        <v>22</v>
      </c>
      <c r="B16" s="158" t="s">
        <v>36</v>
      </c>
      <c r="C16" s="138" t="s">
        <v>196</v>
      </c>
      <c r="D16" s="158">
        <v>2015</v>
      </c>
      <c r="E16" s="158">
        <v>2017</v>
      </c>
      <c r="F16" s="135">
        <v>1.109</v>
      </c>
      <c r="G16" s="47" t="s">
        <v>17</v>
      </c>
      <c r="H16" s="48" t="s">
        <v>18</v>
      </c>
      <c r="I16" s="48" t="s">
        <v>18</v>
      </c>
      <c r="J16" s="48" t="s">
        <v>18</v>
      </c>
      <c r="K16" s="66" t="s">
        <v>18</v>
      </c>
      <c r="L16" s="49" t="s">
        <v>18</v>
      </c>
      <c r="M16" s="99">
        <f>M17</f>
        <v>45807.9</v>
      </c>
    </row>
    <row r="17" spans="1:15" ht="30.75" customHeight="1" x14ac:dyDescent="0.25">
      <c r="A17" s="156"/>
      <c r="B17" s="159"/>
      <c r="C17" s="161"/>
      <c r="D17" s="159"/>
      <c r="E17" s="159"/>
      <c r="F17" s="136"/>
      <c r="G17" s="39" t="s">
        <v>25</v>
      </c>
      <c r="H17" s="40" t="s">
        <v>33</v>
      </c>
      <c r="I17" s="40" t="s">
        <v>26</v>
      </c>
      <c r="J17" s="40" t="s">
        <v>27</v>
      </c>
      <c r="K17" s="67" t="s">
        <v>124</v>
      </c>
      <c r="L17" s="40" t="s">
        <v>29</v>
      </c>
      <c r="M17" s="56">
        <f>45507.8+360.2-60.1</f>
        <v>45807.9</v>
      </c>
    </row>
    <row r="18" spans="1:15" ht="18" customHeight="1" x14ac:dyDescent="0.25">
      <c r="A18" s="155" t="s">
        <v>30</v>
      </c>
      <c r="B18" s="158" t="s">
        <v>52</v>
      </c>
      <c r="C18" s="138" t="s">
        <v>196</v>
      </c>
      <c r="D18" s="167">
        <v>2015</v>
      </c>
      <c r="E18" s="167">
        <v>2017</v>
      </c>
      <c r="F18" s="164" t="s">
        <v>53</v>
      </c>
      <c r="G18" s="50" t="s">
        <v>58</v>
      </c>
      <c r="H18" s="44" t="s">
        <v>18</v>
      </c>
      <c r="I18" s="44" t="s">
        <v>18</v>
      </c>
      <c r="J18" s="44" t="s">
        <v>18</v>
      </c>
      <c r="K18" s="70" t="s">
        <v>18</v>
      </c>
      <c r="L18" s="44" t="s">
        <v>18</v>
      </c>
      <c r="M18" s="83">
        <f>M19+M20</f>
        <v>364121.4</v>
      </c>
    </row>
    <row r="19" spans="1:15" ht="36.75" customHeight="1" x14ac:dyDescent="0.25">
      <c r="A19" s="156"/>
      <c r="B19" s="159"/>
      <c r="C19" s="161"/>
      <c r="D19" s="168"/>
      <c r="E19" s="168"/>
      <c r="F19" s="165"/>
      <c r="G19" s="112" t="s">
        <v>25</v>
      </c>
      <c r="H19" s="26" t="s">
        <v>33</v>
      </c>
      <c r="I19" s="26" t="s">
        <v>47</v>
      </c>
      <c r="J19" s="26" t="s">
        <v>54</v>
      </c>
      <c r="K19" s="69" t="s">
        <v>178</v>
      </c>
      <c r="L19" s="26" t="s">
        <v>29</v>
      </c>
      <c r="M19" s="86">
        <v>51773.7</v>
      </c>
    </row>
    <row r="20" spans="1:15" ht="36.75" customHeight="1" x14ac:dyDescent="0.25">
      <c r="A20" s="157"/>
      <c r="B20" s="160"/>
      <c r="C20" s="139"/>
      <c r="D20" s="169"/>
      <c r="E20" s="169"/>
      <c r="F20" s="166"/>
      <c r="G20" s="51" t="s">
        <v>20</v>
      </c>
      <c r="H20" s="26" t="s">
        <v>33</v>
      </c>
      <c r="I20" s="26" t="s">
        <v>47</v>
      </c>
      <c r="J20" s="26" t="s">
        <v>54</v>
      </c>
      <c r="K20" s="69" t="s">
        <v>178</v>
      </c>
      <c r="L20" s="26" t="s">
        <v>29</v>
      </c>
      <c r="M20" s="86">
        <v>312347.7</v>
      </c>
    </row>
    <row r="21" spans="1:15" ht="18" customHeight="1" x14ac:dyDescent="0.25">
      <c r="A21" s="173" t="s">
        <v>35</v>
      </c>
      <c r="B21" s="163" t="s">
        <v>56</v>
      </c>
      <c r="C21" s="174" t="s">
        <v>199</v>
      </c>
      <c r="D21" s="177">
        <v>2015</v>
      </c>
      <c r="E21" s="167">
        <v>2019</v>
      </c>
      <c r="F21" s="164" t="s">
        <v>57</v>
      </c>
      <c r="G21" s="43" t="s">
        <v>58</v>
      </c>
      <c r="H21" s="44" t="s">
        <v>18</v>
      </c>
      <c r="I21" s="44" t="s">
        <v>18</v>
      </c>
      <c r="J21" s="44" t="s">
        <v>18</v>
      </c>
      <c r="K21" s="70" t="s">
        <v>18</v>
      </c>
      <c r="L21" s="44" t="s">
        <v>18</v>
      </c>
      <c r="M21" s="87">
        <f>M23+M24+M26+M25</f>
        <v>58003.574999999997</v>
      </c>
      <c r="N21" s="14"/>
      <c r="O21" s="14"/>
    </row>
    <row r="22" spans="1:15" ht="30" hidden="1" customHeight="1" x14ac:dyDescent="0.25">
      <c r="A22" s="152"/>
      <c r="B22" s="152"/>
      <c r="C22" s="175"/>
      <c r="D22" s="178"/>
      <c r="E22" s="168"/>
      <c r="F22" s="180"/>
      <c r="G22" s="112" t="s">
        <v>21</v>
      </c>
      <c r="H22" s="26" t="s">
        <v>33</v>
      </c>
      <c r="I22" s="26" t="s">
        <v>59</v>
      </c>
      <c r="J22" s="26" t="s">
        <v>26</v>
      </c>
      <c r="K22" s="69" t="s">
        <v>60</v>
      </c>
      <c r="L22" s="26" t="s">
        <v>29</v>
      </c>
      <c r="M22" s="86">
        <f>6390.51-6390.51</f>
        <v>0</v>
      </c>
      <c r="N22" s="14"/>
      <c r="O22" s="14"/>
    </row>
    <row r="23" spans="1:15" ht="61.5" customHeight="1" x14ac:dyDescent="0.25">
      <c r="A23" s="152"/>
      <c r="B23" s="152"/>
      <c r="C23" s="175"/>
      <c r="D23" s="178"/>
      <c r="E23" s="168"/>
      <c r="F23" s="180"/>
      <c r="G23" s="171" t="s">
        <v>61</v>
      </c>
      <c r="H23" s="26" t="s">
        <v>33</v>
      </c>
      <c r="I23" s="26" t="s">
        <v>59</v>
      </c>
      <c r="J23" s="26" t="s">
        <v>26</v>
      </c>
      <c r="K23" s="69" t="s">
        <v>125</v>
      </c>
      <c r="L23" s="26" t="s">
        <v>29</v>
      </c>
      <c r="M23" s="88">
        <f>58003.6-0.025</f>
        <v>58003.574999999997</v>
      </c>
      <c r="N23" s="38">
        <f>M23+M24</f>
        <v>58003.574999999997</v>
      </c>
    </row>
    <row r="24" spans="1:15" ht="23.25" hidden="1" customHeight="1" x14ac:dyDescent="0.25">
      <c r="A24" s="152"/>
      <c r="B24" s="152"/>
      <c r="C24" s="175"/>
      <c r="D24" s="178"/>
      <c r="E24" s="168"/>
      <c r="F24" s="180"/>
      <c r="G24" s="172"/>
      <c r="H24" s="26" t="s">
        <v>63</v>
      </c>
      <c r="I24" s="26" t="s">
        <v>59</v>
      </c>
      <c r="J24" s="26" t="s">
        <v>26</v>
      </c>
      <c r="K24" s="69" t="s">
        <v>62</v>
      </c>
      <c r="L24" s="26" t="s">
        <v>29</v>
      </c>
      <c r="M24" s="89"/>
    </row>
    <row r="25" spans="1:15" ht="33" hidden="1" customHeight="1" x14ac:dyDescent="0.25">
      <c r="A25" s="152"/>
      <c r="B25" s="152"/>
      <c r="C25" s="175"/>
      <c r="D25" s="178"/>
      <c r="E25" s="168"/>
      <c r="F25" s="180"/>
      <c r="G25" s="59" t="s">
        <v>21</v>
      </c>
      <c r="H25" s="26"/>
      <c r="I25" s="26"/>
      <c r="J25" s="26"/>
      <c r="K25" s="69"/>
      <c r="L25" s="26"/>
      <c r="M25" s="86">
        <v>0</v>
      </c>
    </row>
    <row r="26" spans="1:15" ht="27.75" hidden="1" customHeight="1" x14ac:dyDescent="0.25">
      <c r="A26" s="141"/>
      <c r="B26" s="141"/>
      <c r="C26" s="176"/>
      <c r="D26" s="179"/>
      <c r="E26" s="169"/>
      <c r="F26" s="181"/>
      <c r="G26" s="112" t="s">
        <v>25</v>
      </c>
      <c r="H26" s="26"/>
      <c r="I26" s="26"/>
      <c r="J26" s="26"/>
      <c r="K26" s="69"/>
      <c r="L26" s="26"/>
      <c r="M26" s="89"/>
    </row>
    <row r="27" spans="1:15" ht="30" x14ac:dyDescent="0.25">
      <c r="A27" s="25" t="s">
        <v>37</v>
      </c>
      <c r="B27" s="27" t="s">
        <v>64</v>
      </c>
      <c r="C27" s="115" t="s">
        <v>196</v>
      </c>
      <c r="D27" s="116">
        <v>2016</v>
      </c>
      <c r="E27" s="116">
        <v>2017</v>
      </c>
      <c r="F27" s="111" t="s">
        <v>32</v>
      </c>
      <c r="G27" s="3" t="s">
        <v>25</v>
      </c>
      <c r="H27" s="22" t="s">
        <v>33</v>
      </c>
      <c r="I27" s="22" t="s">
        <v>39</v>
      </c>
      <c r="J27" s="22" t="s">
        <v>54</v>
      </c>
      <c r="K27" s="61" t="s">
        <v>127</v>
      </c>
      <c r="L27" s="22" t="s">
        <v>29</v>
      </c>
      <c r="M27" s="56">
        <v>4.0999999999999996</v>
      </c>
    </row>
    <row r="28" spans="1:15" ht="45" hidden="1" x14ac:dyDescent="0.25">
      <c r="A28" s="25"/>
      <c r="B28" s="27"/>
      <c r="C28" s="108" t="s">
        <v>103</v>
      </c>
      <c r="D28" s="116">
        <v>2015</v>
      </c>
      <c r="E28" s="116">
        <v>2015</v>
      </c>
      <c r="F28" s="111" t="s">
        <v>32</v>
      </c>
      <c r="G28" s="3" t="s">
        <v>25</v>
      </c>
      <c r="H28" s="22" t="s">
        <v>33</v>
      </c>
      <c r="I28" s="22" t="s">
        <v>55</v>
      </c>
      <c r="J28" s="22" t="s">
        <v>48</v>
      </c>
      <c r="K28" s="61" t="s">
        <v>106</v>
      </c>
      <c r="L28" s="22" t="s">
        <v>29</v>
      </c>
      <c r="M28" s="41"/>
    </row>
    <row r="29" spans="1:15" ht="30" hidden="1" x14ac:dyDescent="0.25">
      <c r="A29" s="52"/>
      <c r="B29" s="58"/>
      <c r="C29" s="108"/>
      <c r="D29" s="116"/>
      <c r="E29" s="116"/>
      <c r="F29" s="111" t="s">
        <v>32</v>
      </c>
      <c r="G29" s="3" t="s">
        <v>25</v>
      </c>
      <c r="H29" s="22" t="s">
        <v>115</v>
      </c>
      <c r="I29" s="22" t="s">
        <v>108</v>
      </c>
      <c r="J29" s="22" t="s">
        <v>54</v>
      </c>
      <c r="K29" s="61"/>
      <c r="L29" s="22" t="s">
        <v>29</v>
      </c>
      <c r="M29" s="41">
        <f>5600-5600</f>
        <v>0</v>
      </c>
    </row>
    <row r="30" spans="1:15" ht="30" hidden="1" x14ac:dyDescent="0.25">
      <c r="A30" s="52" t="s">
        <v>44</v>
      </c>
      <c r="B30" s="58" t="s">
        <v>111</v>
      </c>
      <c r="C30" s="108" t="s">
        <v>154</v>
      </c>
      <c r="D30" s="109">
        <v>2016</v>
      </c>
      <c r="E30" s="109">
        <v>2016</v>
      </c>
      <c r="F30" s="107" t="s">
        <v>32</v>
      </c>
      <c r="G30" s="3" t="s">
        <v>25</v>
      </c>
      <c r="H30" s="22" t="s">
        <v>33</v>
      </c>
      <c r="I30" s="22" t="s">
        <v>39</v>
      </c>
      <c r="J30" s="22" t="s">
        <v>54</v>
      </c>
      <c r="K30" s="61" t="s">
        <v>126</v>
      </c>
      <c r="L30" s="22" t="s">
        <v>29</v>
      </c>
      <c r="M30" s="41"/>
    </row>
    <row r="31" spans="1:15" x14ac:dyDescent="0.25">
      <c r="A31" s="155" t="s">
        <v>38</v>
      </c>
      <c r="B31" s="204" t="s">
        <v>112</v>
      </c>
      <c r="C31" s="138" t="s">
        <v>197</v>
      </c>
      <c r="D31" s="158">
        <v>2016</v>
      </c>
      <c r="E31" s="158">
        <v>2017</v>
      </c>
      <c r="F31" s="135" t="s">
        <v>117</v>
      </c>
      <c r="G31" s="80" t="s">
        <v>58</v>
      </c>
      <c r="H31" s="42" t="s">
        <v>18</v>
      </c>
      <c r="I31" s="42" t="s">
        <v>18</v>
      </c>
      <c r="J31" s="42" t="s">
        <v>18</v>
      </c>
      <c r="K31" s="68" t="s">
        <v>18</v>
      </c>
      <c r="L31" s="42" t="s">
        <v>18</v>
      </c>
      <c r="M31" s="57">
        <f>M32+M33</f>
        <v>39928.6</v>
      </c>
    </row>
    <row r="32" spans="1:15" ht="22.5" x14ac:dyDescent="0.25">
      <c r="A32" s="156"/>
      <c r="B32" s="205"/>
      <c r="C32" s="161"/>
      <c r="D32" s="159"/>
      <c r="E32" s="159"/>
      <c r="F32" s="136"/>
      <c r="G32" s="118" t="s">
        <v>20</v>
      </c>
      <c r="H32" s="22" t="s">
        <v>33</v>
      </c>
      <c r="I32" s="22" t="s">
        <v>39</v>
      </c>
      <c r="J32" s="22" t="s">
        <v>54</v>
      </c>
      <c r="K32" s="61" t="s">
        <v>192</v>
      </c>
      <c r="L32" s="22" t="s">
        <v>29</v>
      </c>
      <c r="M32" s="41">
        <v>11736</v>
      </c>
    </row>
    <row r="33" spans="1:14" ht="30" customHeight="1" x14ac:dyDescent="0.25">
      <c r="A33" s="157"/>
      <c r="B33" s="206"/>
      <c r="C33" s="139"/>
      <c r="D33" s="160"/>
      <c r="E33" s="160"/>
      <c r="F33" s="137"/>
      <c r="G33" s="3" t="s">
        <v>25</v>
      </c>
      <c r="H33" s="22" t="s">
        <v>33</v>
      </c>
      <c r="I33" s="22" t="s">
        <v>39</v>
      </c>
      <c r="J33" s="22" t="s">
        <v>54</v>
      </c>
      <c r="K33" s="61" t="s">
        <v>164</v>
      </c>
      <c r="L33" s="22" t="s">
        <v>29</v>
      </c>
      <c r="M33" s="41">
        <f>3000+25192.6</f>
        <v>28192.6</v>
      </c>
    </row>
    <row r="34" spans="1:14" ht="30" hidden="1" customHeight="1" x14ac:dyDescent="0.25">
      <c r="A34" s="52" t="s">
        <v>46</v>
      </c>
      <c r="B34" s="27" t="s">
        <v>113</v>
      </c>
      <c r="C34" s="108" t="s">
        <v>103</v>
      </c>
      <c r="D34" s="109">
        <v>2016</v>
      </c>
      <c r="E34" s="109">
        <v>2017</v>
      </c>
      <c r="F34" s="107" t="s">
        <v>118</v>
      </c>
      <c r="G34" s="3" t="s">
        <v>25</v>
      </c>
      <c r="H34" s="22" t="s">
        <v>33</v>
      </c>
      <c r="I34" s="22" t="s">
        <v>39</v>
      </c>
      <c r="J34" s="22" t="s">
        <v>54</v>
      </c>
      <c r="K34" s="61" t="s">
        <v>127</v>
      </c>
      <c r="L34" s="22" t="s">
        <v>29</v>
      </c>
      <c r="M34" s="41">
        <v>0</v>
      </c>
    </row>
    <row r="35" spans="1:14" ht="30" hidden="1" x14ac:dyDescent="0.25">
      <c r="A35" s="52" t="s">
        <v>45</v>
      </c>
      <c r="B35" s="27" t="s">
        <v>64</v>
      </c>
      <c r="C35" s="108" t="s">
        <v>154</v>
      </c>
      <c r="D35" s="109">
        <v>2015</v>
      </c>
      <c r="E35" s="109">
        <v>2016</v>
      </c>
      <c r="F35" s="107" t="s">
        <v>32</v>
      </c>
      <c r="G35" s="3" t="s">
        <v>25</v>
      </c>
      <c r="H35" s="22" t="s">
        <v>33</v>
      </c>
      <c r="I35" s="22" t="s">
        <v>108</v>
      </c>
      <c r="J35" s="22" t="s">
        <v>54</v>
      </c>
      <c r="K35" s="61" t="s">
        <v>119</v>
      </c>
      <c r="L35" s="22" t="s">
        <v>29</v>
      </c>
      <c r="M35" s="41"/>
    </row>
    <row r="36" spans="1:14" ht="45" hidden="1" customHeight="1" x14ac:dyDescent="0.25">
      <c r="A36" s="52" t="s">
        <v>50</v>
      </c>
      <c r="B36" s="27" t="s">
        <v>114</v>
      </c>
      <c r="C36" s="108" t="s">
        <v>103</v>
      </c>
      <c r="D36" s="109">
        <v>2016</v>
      </c>
      <c r="E36" s="109">
        <v>2016</v>
      </c>
      <c r="F36" s="107" t="s">
        <v>32</v>
      </c>
      <c r="G36" s="3" t="s">
        <v>25</v>
      </c>
      <c r="H36" s="42" t="s">
        <v>18</v>
      </c>
      <c r="I36" s="42" t="s">
        <v>18</v>
      </c>
      <c r="J36" s="42" t="s">
        <v>18</v>
      </c>
      <c r="K36" s="68" t="s">
        <v>18</v>
      </c>
      <c r="L36" s="42" t="s">
        <v>18</v>
      </c>
      <c r="M36" s="41">
        <v>0</v>
      </c>
    </row>
    <row r="37" spans="1:14" ht="35.25" customHeight="1" x14ac:dyDescent="0.25">
      <c r="A37" s="155" t="s">
        <v>42</v>
      </c>
      <c r="B37" s="187" t="s">
        <v>109</v>
      </c>
      <c r="C37" s="138" t="s">
        <v>196</v>
      </c>
      <c r="D37" s="158">
        <v>2016</v>
      </c>
      <c r="E37" s="158">
        <v>2017</v>
      </c>
      <c r="F37" s="135" t="s">
        <v>43</v>
      </c>
      <c r="G37" s="80" t="s">
        <v>58</v>
      </c>
      <c r="H37" s="42" t="s">
        <v>18</v>
      </c>
      <c r="I37" s="42" t="s">
        <v>18</v>
      </c>
      <c r="J37" s="42" t="s">
        <v>18</v>
      </c>
      <c r="K37" s="68" t="s">
        <v>18</v>
      </c>
      <c r="L37" s="42" t="s">
        <v>18</v>
      </c>
      <c r="M37" s="57">
        <f>M38+M39+M40</f>
        <v>188123.61</v>
      </c>
    </row>
    <row r="38" spans="1:14" ht="42.75" customHeight="1" x14ac:dyDescent="0.25">
      <c r="A38" s="156"/>
      <c r="B38" s="188"/>
      <c r="C38" s="161"/>
      <c r="D38" s="159"/>
      <c r="E38" s="159"/>
      <c r="F38" s="136"/>
      <c r="G38" s="3" t="s">
        <v>25</v>
      </c>
      <c r="H38" s="22" t="s">
        <v>33</v>
      </c>
      <c r="I38" s="22" t="s">
        <v>108</v>
      </c>
      <c r="J38" s="22" t="s">
        <v>40</v>
      </c>
      <c r="K38" s="61" t="s">
        <v>177</v>
      </c>
      <c r="L38" s="22" t="s">
        <v>29</v>
      </c>
      <c r="M38" s="41">
        <f>26202.5+25321.11</f>
        <v>51523.61</v>
      </c>
    </row>
    <row r="39" spans="1:14" ht="36.75" customHeight="1" x14ac:dyDescent="0.25">
      <c r="A39" s="156"/>
      <c r="B39" s="188"/>
      <c r="C39" s="161"/>
      <c r="D39" s="159"/>
      <c r="E39" s="159"/>
      <c r="F39" s="136"/>
      <c r="G39" s="81" t="s">
        <v>20</v>
      </c>
      <c r="H39" s="22" t="s">
        <v>33</v>
      </c>
      <c r="I39" s="22" t="s">
        <v>108</v>
      </c>
      <c r="J39" s="22" t="s">
        <v>40</v>
      </c>
      <c r="K39" s="61" t="s">
        <v>177</v>
      </c>
      <c r="L39" s="22" t="s">
        <v>29</v>
      </c>
      <c r="M39" s="41">
        <f>30000+21800</f>
        <v>51800</v>
      </c>
    </row>
    <row r="40" spans="1:14" ht="32.25" customHeight="1" x14ac:dyDescent="0.25">
      <c r="A40" s="157"/>
      <c r="B40" s="189"/>
      <c r="C40" s="139"/>
      <c r="D40" s="160"/>
      <c r="E40" s="160"/>
      <c r="F40" s="137"/>
      <c r="G40" s="3" t="s">
        <v>21</v>
      </c>
      <c r="H40" s="22" t="s">
        <v>33</v>
      </c>
      <c r="I40" s="22" t="s">
        <v>108</v>
      </c>
      <c r="J40" s="22" t="s">
        <v>40</v>
      </c>
      <c r="K40" s="61" t="s">
        <v>165</v>
      </c>
      <c r="L40" s="22" t="s">
        <v>29</v>
      </c>
      <c r="M40" s="41">
        <v>84800</v>
      </c>
    </row>
    <row r="41" spans="1:14" ht="32.25" customHeight="1" x14ac:dyDescent="0.25">
      <c r="A41" s="52" t="s">
        <v>44</v>
      </c>
      <c r="B41" s="60" t="s">
        <v>175</v>
      </c>
      <c r="C41" s="108" t="s">
        <v>196</v>
      </c>
      <c r="D41" s="109">
        <v>2017</v>
      </c>
      <c r="E41" s="109">
        <v>2017</v>
      </c>
      <c r="F41" s="107" t="s">
        <v>32</v>
      </c>
      <c r="G41" s="3" t="s">
        <v>25</v>
      </c>
      <c r="H41" s="22" t="s">
        <v>33</v>
      </c>
      <c r="I41" s="22" t="s">
        <v>47</v>
      </c>
      <c r="J41" s="22" t="s">
        <v>47</v>
      </c>
      <c r="K41" s="61" t="s">
        <v>162</v>
      </c>
      <c r="L41" s="22" t="s">
        <v>29</v>
      </c>
      <c r="M41" s="41">
        <v>6000</v>
      </c>
    </row>
    <row r="42" spans="1:14" ht="45" x14ac:dyDescent="0.25">
      <c r="A42" s="52" t="s">
        <v>45</v>
      </c>
      <c r="B42" s="60" t="s">
        <v>122</v>
      </c>
      <c r="C42" s="108" t="s">
        <v>196</v>
      </c>
      <c r="D42" s="109">
        <v>2016</v>
      </c>
      <c r="E42" s="109">
        <v>2017</v>
      </c>
      <c r="F42" s="107" t="s">
        <v>32</v>
      </c>
      <c r="G42" s="3" t="s">
        <v>25</v>
      </c>
      <c r="H42" s="22" t="s">
        <v>33</v>
      </c>
      <c r="I42" s="22" t="s">
        <v>55</v>
      </c>
      <c r="J42" s="22" t="s">
        <v>48</v>
      </c>
      <c r="K42" s="61" t="s">
        <v>123</v>
      </c>
      <c r="L42" s="22" t="s">
        <v>29</v>
      </c>
      <c r="M42" s="41">
        <v>34</v>
      </c>
      <c r="N42" s="82"/>
    </row>
    <row r="43" spans="1:14" ht="30" x14ac:dyDescent="0.25">
      <c r="A43" s="52" t="s">
        <v>46</v>
      </c>
      <c r="B43" s="60" t="s">
        <v>137</v>
      </c>
      <c r="C43" s="108" t="s">
        <v>196</v>
      </c>
      <c r="D43" s="109">
        <v>2016</v>
      </c>
      <c r="E43" s="109">
        <v>2018</v>
      </c>
      <c r="F43" s="107" t="s">
        <v>173</v>
      </c>
      <c r="G43" s="3" t="s">
        <v>25</v>
      </c>
      <c r="H43" s="22" t="s">
        <v>33</v>
      </c>
      <c r="I43" s="22" t="s">
        <v>47</v>
      </c>
      <c r="J43" s="22" t="s">
        <v>54</v>
      </c>
      <c r="K43" s="61" t="s">
        <v>146</v>
      </c>
      <c r="L43" s="22" t="s">
        <v>29</v>
      </c>
      <c r="M43" s="41">
        <f>30000+30000</f>
        <v>60000</v>
      </c>
    </row>
    <row r="44" spans="1:14" x14ac:dyDescent="0.25">
      <c r="A44" s="182" t="s">
        <v>49</v>
      </c>
      <c r="B44" s="183" t="s">
        <v>139</v>
      </c>
      <c r="C44" s="184" t="s">
        <v>196</v>
      </c>
      <c r="D44" s="185">
        <v>2016</v>
      </c>
      <c r="E44" s="185">
        <v>2017</v>
      </c>
      <c r="F44" s="170" t="s">
        <v>51</v>
      </c>
      <c r="G44" s="50" t="s">
        <v>58</v>
      </c>
      <c r="H44" s="42" t="s">
        <v>18</v>
      </c>
      <c r="I44" s="42" t="s">
        <v>18</v>
      </c>
      <c r="J44" s="42" t="s">
        <v>18</v>
      </c>
      <c r="K44" s="68" t="s">
        <v>18</v>
      </c>
      <c r="L44" s="42" t="s">
        <v>18</v>
      </c>
      <c r="M44" s="57">
        <f>M45+M46</f>
        <v>58894</v>
      </c>
    </row>
    <row r="45" spans="1:14" ht="30" x14ac:dyDescent="0.25">
      <c r="A45" s="182"/>
      <c r="B45" s="183"/>
      <c r="C45" s="184"/>
      <c r="D45" s="185"/>
      <c r="E45" s="185"/>
      <c r="F45" s="170"/>
      <c r="G45" s="112" t="s">
        <v>25</v>
      </c>
      <c r="H45" s="22" t="s">
        <v>33</v>
      </c>
      <c r="I45" s="22" t="s">
        <v>47</v>
      </c>
      <c r="J45" s="22" t="s">
        <v>48</v>
      </c>
      <c r="K45" s="61" t="s">
        <v>179</v>
      </c>
      <c r="L45" s="22" t="s">
        <v>29</v>
      </c>
      <c r="M45" s="41">
        <f>25000+8894</f>
        <v>33894</v>
      </c>
    </row>
    <row r="46" spans="1:14" ht="38.25" x14ac:dyDescent="0.25">
      <c r="A46" s="182"/>
      <c r="B46" s="183"/>
      <c r="C46" s="184"/>
      <c r="D46" s="185"/>
      <c r="E46" s="185"/>
      <c r="F46" s="170"/>
      <c r="G46" s="51" t="s">
        <v>20</v>
      </c>
      <c r="H46" s="22" t="s">
        <v>33</v>
      </c>
      <c r="I46" s="22" t="s">
        <v>47</v>
      </c>
      <c r="J46" s="22" t="s">
        <v>48</v>
      </c>
      <c r="K46" s="61" t="s">
        <v>179</v>
      </c>
      <c r="L46" s="22" t="s">
        <v>29</v>
      </c>
      <c r="M46" s="41">
        <v>25000</v>
      </c>
    </row>
    <row r="47" spans="1:14" ht="30" hidden="1" x14ac:dyDescent="0.25">
      <c r="A47" s="113" t="s">
        <v>143</v>
      </c>
      <c r="B47" s="114" t="s">
        <v>145</v>
      </c>
      <c r="C47" s="115" t="s">
        <v>154</v>
      </c>
      <c r="D47" s="116">
        <v>2016</v>
      </c>
      <c r="E47" s="116">
        <v>2016</v>
      </c>
      <c r="F47" s="111" t="s">
        <v>32</v>
      </c>
      <c r="G47" s="112" t="s">
        <v>25</v>
      </c>
      <c r="H47" s="22" t="s">
        <v>144</v>
      </c>
      <c r="I47" s="22" t="s">
        <v>39</v>
      </c>
      <c r="J47" s="22" t="s">
        <v>54</v>
      </c>
      <c r="K47" s="61" t="s">
        <v>147</v>
      </c>
      <c r="L47" s="22" t="s">
        <v>29</v>
      </c>
      <c r="M47" s="41"/>
    </row>
    <row r="48" spans="1:14" ht="15.75" customHeight="1" x14ac:dyDescent="0.25">
      <c r="A48" s="182" t="s">
        <v>50</v>
      </c>
      <c r="B48" s="183" t="s">
        <v>150</v>
      </c>
      <c r="C48" s="184" t="s">
        <v>196</v>
      </c>
      <c r="D48" s="185">
        <v>2016</v>
      </c>
      <c r="E48" s="185">
        <v>2017</v>
      </c>
      <c r="F48" s="170" t="s">
        <v>168</v>
      </c>
      <c r="G48" s="50" t="s">
        <v>58</v>
      </c>
      <c r="H48" s="23" t="s">
        <v>18</v>
      </c>
      <c r="I48" s="24" t="s">
        <v>18</v>
      </c>
      <c r="J48" s="24" t="s">
        <v>18</v>
      </c>
      <c r="K48" s="71" t="s">
        <v>18</v>
      </c>
      <c r="L48" s="24" t="s">
        <v>18</v>
      </c>
      <c r="M48" s="90">
        <f>M49+M50</f>
        <v>10692.8</v>
      </c>
    </row>
    <row r="49" spans="1:14" ht="30" x14ac:dyDescent="0.25">
      <c r="A49" s="182"/>
      <c r="B49" s="183"/>
      <c r="C49" s="184"/>
      <c r="D49" s="185"/>
      <c r="E49" s="185"/>
      <c r="F49" s="170"/>
      <c r="G49" s="112" t="s">
        <v>25</v>
      </c>
      <c r="H49" s="22" t="s">
        <v>33</v>
      </c>
      <c r="I49" s="22" t="s">
        <v>26</v>
      </c>
      <c r="J49" s="22" t="s">
        <v>27</v>
      </c>
      <c r="K49" s="61" t="s">
        <v>155</v>
      </c>
      <c r="L49" s="22" t="s">
        <v>29</v>
      </c>
      <c r="M49" s="56">
        <f>10722.5-29.7</f>
        <v>10692.8</v>
      </c>
    </row>
    <row r="50" spans="1:14" ht="30" hidden="1" x14ac:dyDescent="0.25">
      <c r="A50" s="182"/>
      <c r="B50" s="183"/>
      <c r="C50" s="184"/>
      <c r="D50" s="185"/>
      <c r="E50" s="185"/>
      <c r="F50" s="170"/>
      <c r="G50" s="112" t="s">
        <v>21</v>
      </c>
      <c r="H50" s="22" t="s">
        <v>33</v>
      </c>
      <c r="I50" s="22" t="s">
        <v>26</v>
      </c>
      <c r="J50" s="22" t="s">
        <v>27</v>
      </c>
      <c r="K50" s="61" t="s">
        <v>156</v>
      </c>
      <c r="L50" s="22" t="s">
        <v>29</v>
      </c>
      <c r="M50" s="56"/>
    </row>
    <row r="51" spans="1:14" ht="33" hidden="1" customHeight="1" x14ac:dyDescent="0.25">
      <c r="A51" s="113"/>
      <c r="B51" s="114"/>
      <c r="C51" s="115"/>
      <c r="D51" s="116"/>
      <c r="E51" s="116"/>
      <c r="F51" s="111"/>
      <c r="G51" s="112"/>
      <c r="H51" s="22"/>
      <c r="I51" s="22"/>
      <c r="J51" s="22"/>
      <c r="K51" s="61"/>
      <c r="L51" s="22"/>
      <c r="M51" s="97"/>
      <c r="N51" s="82" t="s">
        <v>158</v>
      </c>
    </row>
    <row r="52" spans="1:14" ht="22.5" customHeight="1" x14ac:dyDescent="0.25">
      <c r="A52" s="155" t="s">
        <v>136</v>
      </c>
      <c r="B52" s="201" t="s">
        <v>172</v>
      </c>
      <c r="C52" s="138" t="s">
        <v>196</v>
      </c>
      <c r="D52" s="158">
        <v>2016</v>
      </c>
      <c r="E52" s="158">
        <v>2017</v>
      </c>
      <c r="F52" s="135" t="s">
        <v>43</v>
      </c>
      <c r="G52" s="50" t="s">
        <v>58</v>
      </c>
      <c r="H52" s="23" t="s">
        <v>18</v>
      </c>
      <c r="I52" s="24" t="s">
        <v>18</v>
      </c>
      <c r="J52" s="24" t="s">
        <v>18</v>
      </c>
      <c r="K52" s="71" t="s">
        <v>18</v>
      </c>
      <c r="L52" s="24" t="s">
        <v>18</v>
      </c>
      <c r="M52" s="102">
        <f>M53+M54+M55</f>
        <v>30000</v>
      </c>
      <c r="N52" s="82"/>
    </row>
    <row r="53" spans="1:14" ht="33" customHeight="1" x14ac:dyDescent="0.25">
      <c r="A53" s="156"/>
      <c r="B53" s="202"/>
      <c r="C53" s="161"/>
      <c r="D53" s="159"/>
      <c r="E53" s="159"/>
      <c r="F53" s="136"/>
      <c r="G53" s="112" t="s">
        <v>25</v>
      </c>
      <c r="H53" s="22" t="s">
        <v>33</v>
      </c>
      <c r="I53" s="22" t="s">
        <v>39</v>
      </c>
      <c r="J53" s="22" t="s">
        <v>40</v>
      </c>
      <c r="K53" s="61" t="s">
        <v>160</v>
      </c>
      <c r="L53" s="22" t="s">
        <v>41</v>
      </c>
      <c r="M53" s="97">
        <v>30000</v>
      </c>
      <c r="N53" s="82"/>
    </row>
    <row r="54" spans="1:14" ht="37.5" hidden="1" customHeight="1" x14ac:dyDescent="0.25">
      <c r="A54" s="156"/>
      <c r="B54" s="202"/>
      <c r="C54" s="161"/>
      <c r="D54" s="159"/>
      <c r="E54" s="159"/>
      <c r="F54" s="136"/>
      <c r="G54" s="51" t="s">
        <v>20</v>
      </c>
      <c r="H54" s="22" t="s">
        <v>33</v>
      </c>
      <c r="I54" s="22" t="s">
        <v>39</v>
      </c>
      <c r="J54" s="22" t="s">
        <v>40</v>
      </c>
      <c r="K54" s="61" t="s">
        <v>183</v>
      </c>
      <c r="L54" s="22" t="s">
        <v>41</v>
      </c>
      <c r="M54" s="101"/>
      <c r="N54" s="82"/>
    </row>
    <row r="55" spans="1:14" ht="27" hidden="1" customHeight="1" x14ac:dyDescent="0.25">
      <c r="A55" s="157"/>
      <c r="B55" s="203"/>
      <c r="C55" s="139"/>
      <c r="D55" s="160"/>
      <c r="E55" s="160"/>
      <c r="F55" s="137"/>
      <c r="G55" s="112" t="s">
        <v>21</v>
      </c>
      <c r="H55" s="22" t="s">
        <v>33</v>
      </c>
      <c r="I55" s="22" t="s">
        <v>39</v>
      </c>
      <c r="J55" s="22" t="s">
        <v>40</v>
      </c>
      <c r="K55" s="61" t="s">
        <v>183</v>
      </c>
      <c r="L55" s="22" t="s">
        <v>41</v>
      </c>
      <c r="M55" s="101"/>
      <c r="N55" s="82"/>
    </row>
    <row r="56" spans="1:14" ht="75" x14ac:dyDescent="0.25">
      <c r="A56" s="113" t="s">
        <v>138</v>
      </c>
      <c r="B56" s="114" t="s">
        <v>174</v>
      </c>
      <c r="C56" s="115" t="s">
        <v>196</v>
      </c>
      <c r="D56" s="116">
        <v>2017</v>
      </c>
      <c r="E56" s="116">
        <v>2017</v>
      </c>
      <c r="F56" s="111" t="s">
        <v>32</v>
      </c>
      <c r="G56" s="112" t="s">
        <v>25</v>
      </c>
      <c r="H56" s="22" t="s">
        <v>33</v>
      </c>
      <c r="I56" s="22" t="s">
        <v>26</v>
      </c>
      <c r="J56" s="22" t="s">
        <v>27</v>
      </c>
      <c r="K56" s="61" t="s">
        <v>169</v>
      </c>
      <c r="L56" s="22" t="s">
        <v>29</v>
      </c>
      <c r="M56" s="41">
        <f>120-20.5</f>
        <v>99.5</v>
      </c>
      <c r="N56" s="82"/>
    </row>
    <row r="57" spans="1:14" ht="60" x14ac:dyDescent="0.25">
      <c r="A57" s="113" t="s">
        <v>143</v>
      </c>
      <c r="B57" s="114" t="s">
        <v>166</v>
      </c>
      <c r="C57" s="115" t="s">
        <v>199</v>
      </c>
      <c r="D57" s="116">
        <v>2017</v>
      </c>
      <c r="E57" s="116">
        <v>2017</v>
      </c>
      <c r="F57" s="111" t="s">
        <v>32</v>
      </c>
      <c r="G57" s="112" t="s">
        <v>25</v>
      </c>
      <c r="H57" s="22" t="s">
        <v>33</v>
      </c>
      <c r="I57" s="22" t="s">
        <v>39</v>
      </c>
      <c r="J57" s="22" t="s">
        <v>54</v>
      </c>
      <c r="K57" s="61" t="s">
        <v>170</v>
      </c>
      <c r="L57" s="22" t="s">
        <v>29</v>
      </c>
      <c r="M57" s="41">
        <f>1666.3-33.3</f>
        <v>1633</v>
      </c>
      <c r="N57" s="98"/>
    </row>
    <row r="58" spans="1:14" ht="60" x14ac:dyDescent="0.25">
      <c r="A58" s="113" t="s">
        <v>149</v>
      </c>
      <c r="B58" s="114" t="s">
        <v>167</v>
      </c>
      <c r="C58" s="115" t="s">
        <v>196</v>
      </c>
      <c r="D58" s="116">
        <v>2017</v>
      </c>
      <c r="E58" s="116">
        <v>2017</v>
      </c>
      <c r="F58" s="111" t="s">
        <v>32</v>
      </c>
      <c r="G58" s="112" t="s">
        <v>25</v>
      </c>
      <c r="H58" s="22" t="s">
        <v>33</v>
      </c>
      <c r="I58" s="22" t="s">
        <v>39</v>
      </c>
      <c r="J58" s="22" t="s">
        <v>54</v>
      </c>
      <c r="K58" s="61" t="s">
        <v>171</v>
      </c>
      <c r="L58" s="22" t="s">
        <v>29</v>
      </c>
      <c r="M58" s="41">
        <f>5175.5-5.5</f>
        <v>5170</v>
      </c>
      <c r="N58" s="98"/>
    </row>
    <row r="59" spans="1:14" ht="30" x14ac:dyDescent="0.25">
      <c r="A59" s="113" t="s">
        <v>151</v>
      </c>
      <c r="B59" s="114" t="s">
        <v>157</v>
      </c>
      <c r="C59" s="115" t="s">
        <v>196</v>
      </c>
      <c r="D59" s="116">
        <v>2017</v>
      </c>
      <c r="E59" s="116">
        <v>2017</v>
      </c>
      <c r="F59" s="111" t="s">
        <v>32</v>
      </c>
      <c r="G59" s="112" t="s">
        <v>25</v>
      </c>
      <c r="H59" s="22" t="s">
        <v>33</v>
      </c>
      <c r="I59" s="22" t="s">
        <v>47</v>
      </c>
      <c r="J59" s="22" t="s">
        <v>48</v>
      </c>
      <c r="K59" s="61" t="s">
        <v>176</v>
      </c>
      <c r="L59" s="22" t="s">
        <v>29</v>
      </c>
      <c r="M59" s="41">
        <v>4304.8999999999996</v>
      </c>
      <c r="N59" s="98"/>
    </row>
    <row r="60" spans="1:14" ht="30" x14ac:dyDescent="0.25">
      <c r="A60" s="113" t="s">
        <v>152</v>
      </c>
      <c r="B60" s="114" t="s">
        <v>180</v>
      </c>
      <c r="C60" s="115" t="s">
        <v>196</v>
      </c>
      <c r="D60" s="116">
        <v>2017</v>
      </c>
      <c r="E60" s="116">
        <v>2017</v>
      </c>
      <c r="F60" s="111" t="s">
        <v>43</v>
      </c>
      <c r="G60" s="112" t="s">
        <v>25</v>
      </c>
      <c r="H60" s="22" t="s">
        <v>33</v>
      </c>
      <c r="I60" s="22" t="s">
        <v>39</v>
      </c>
      <c r="J60" s="22" t="s">
        <v>40</v>
      </c>
      <c r="K60" s="61" t="s">
        <v>184</v>
      </c>
      <c r="L60" s="22" t="s">
        <v>41</v>
      </c>
      <c r="M60" s="41">
        <v>200</v>
      </c>
      <c r="N60" s="98"/>
    </row>
    <row r="61" spans="1:14" ht="45" x14ac:dyDescent="0.25">
      <c r="A61" s="113" t="s">
        <v>159</v>
      </c>
      <c r="B61" s="114" t="s">
        <v>188</v>
      </c>
      <c r="C61" s="115" t="s">
        <v>196</v>
      </c>
      <c r="D61" s="116">
        <v>2017</v>
      </c>
      <c r="E61" s="116">
        <v>2017</v>
      </c>
      <c r="F61" s="111" t="s">
        <v>43</v>
      </c>
      <c r="G61" s="112" t="s">
        <v>25</v>
      </c>
      <c r="H61" s="22" t="s">
        <v>33</v>
      </c>
      <c r="I61" s="22" t="s">
        <v>26</v>
      </c>
      <c r="J61" s="22" t="s">
        <v>27</v>
      </c>
      <c r="K61" s="61" t="s">
        <v>189</v>
      </c>
      <c r="L61" s="22" t="s">
        <v>29</v>
      </c>
      <c r="M61" s="41">
        <v>520.9</v>
      </c>
      <c r="N61" s="98"/>
    </row>
    <row r="62" spans="1:14" ht="15" customHeight="1" x14ac:dyDescent="0.25">
      <c r="A62" s="190">
        <v>2</v>
      </c>
      <c r="B62" s="191" t="s">
        <v>65</v>
      </c>
      <c r="C62" s="192" t="s">
        <v>196</v>
      </c>
      <c r="D62" s="193">
        <v>2015</v>
      </c>
      <c r="E62" s="193">
        <v>2020</v>
      </c>
      <c r="F62" s="194"/>
      <c r="G62" s="2" t="s">
        <v>17</v>
      </c>
      <c r="H62" s="23" t="s">
        <v>18</v>
      </c>
      <c r="I62" s="24" t="s">
        <v>18</v>
      </c>
      <c r="J62" s="24" t="s">
        <v>18</v>
      </c>
      <c r="K62" s="71" t="s">
        <v>18</v>
      </c>
      <c r="L62" s="24" t="s">
        <v>18</v>
      </c>
      <c r="M62" s="91">
        <f>M63+M64+M65</f>
        <v>47739.9</v>
      </c>
    </row>
    <row r="63" spans="1:14" ht="28.5" x14ac:dyDescent="0.25">
      <c r="A63" s="190"/>
      <c r="B63" s="191"/>
      <c r="C63" s="192"/>
      <c r="D63" s="193"/>
      <c r="E63" s="193"/>
      <c r="F63" s="194"/>
      <c r="G63" s="117" t="s">
        <v>19</v>
      </c>
      <c r="H63" s="23" t="s">
        <v>18</v>
      </c>
      <c r="I63" s="24" t="s">
        <v>18</v>
      </c>
      <c r="J63" s="24" t="s">
        <v>18</v>
      </c>
      <c r="K63" s="71" t="s">
        <v>18</v>
      </c>
      <c r="L63" s="24" t="s">
        <v>18</v>
      </c>
      <c r="M63" s="91">
        <f>M67+M69+M70+M71+M72+M73+M74+M75+M76+M77+M78</f>
        <v>47739.9</v>
      </c>
    </row>
    <row r="64" spans="1:14" ht="42.75" x14ac:dyDescent="0.25">
      <c r="A64" s="190"/>
      <c r="B64" s="191"/>
      <c r="C64" s="192"/>
      <c r="D64" s="193"/>
      <c r="E64" s="193"/>
      <c r="F64" s="194"/>
      <c r="G64" s="117" t="s">
        <v>20</v>
      </c>
      <c r="H64" s="23" t="s">
        <v>18</v>
      </c>
      <c r="I64" s="24" t="s">
        <v>18</v>
      </c>
      <c r="J64" s="24" t="s">
        <v>18</v>
      </c>
      <c r="K64" s="71" t="s">
        <v>18</v>
      </c>
      <c r="L64" s="24" t="s">
        <v>18</v>
      </c>
      <c r="M64" s="92">
        <v>0</v>
      </c>
    </row>
    <row r="65" spans="1:13" ht="28.5" x14ac:dyDescent="0.25">
      <c r="A65" s="190"/>
      <c r="B65" s="191"/>
      <c r="C65" s="192"/>
      <c r="D65" s="193"/>
      <c r="E65" s="193"/>
      <c r="F65" s="194"/>
      <c r="G65" s="117" t="s">
        <v>21</v>
      </c>
      <c r="H65" s="23" t="s">
        <v>18</v>
      </c>
      <c r="I65" s="24" t="s">
        <v>18</v>
      </c>
      <c r="J65" s="24" t="s">
        <v>18</v>
      </c>
      <c r="K65" s="71" t="s">
        <v>18</v>
      </c>
      <c r="L65" s="24" t="s">
        <v>18</v>
      </c>
      <c r="M65" s="92">
        <f>M68</f>
        <v>0</v>
      </c>
    </row>
    <row r="66" spans="1:13" ht="18" customHeight="1" x14ac:dyDescent="0.25">
      <c r="A66" s="182" t="s">
        <v>66</v>
      </c>
      <c r="B66" s="162" t="s">
        <v>67</v>
      </c>
      <c r="C66" s="184" t="s">
        <v>196</v>
      </c>
      <c r="D66" s="185">
        <v>2015</v>
      </c>
      <c r="E66" s="185">
        <v>2018</v>
      </c>
      <c r="F66" s="170" t="s">
        <v>68</v>
      </c>
      <c r="G66" s="45" t="s">
        <v>17</v>
      </c>
      <c r="H66" s="46" t="s">
        <v>18</v>
      </c>
      <c r="I66" s="46" t="s">
        <v>18</v>
      </c>
      <c r="J66" s="46" t="s">
        <v>18</v>
      </c>
      <c r="K66" s="72" t="s">
        <v>18</v>
      </c>
      <c r="L66" s="46" t="s">
        <v>18</v>
      </c>
      <c r="M66" s="93">
        <f>M67+M68</f>
        <v>95</v>
      </c>
    </row>
    <row r="67" spans="1:13" ht="30" x14ac:dyDescent="0.25">
      <c r="A67" s="182"/>
      <c r="B67" s="162"/>
      <c r="C67" s="184"/>
      <c r="D67" s="185"/>
      <c r="E67" s="185"/>
      <c r="F67" s="170"/>
      <c r="G67" s="3" t="s">
        <v>25</v>
      </c>
      <c r="H67" s="22" t="s">
        <v>33</v>
      </c>
      <c r="I67" s="22" t="s">
        <v>26</v>
      </c>
      <c r="J67" s="22" t="s">
        <v>27</v>
      </c>
      <c r="K67" s="61" t="s">
        <v>185</v>
      </c>
      <c r="L67" s="22" t="s">
        <v>29</v>
      </c>
      <c r="M67" s="56">
        <v>95</v>
      </c>
    </row>
    <row r="68" spans="1:13" ht="30" hidden="1" x14ac:dyDescent="0.25">
      <c r="A68" s="182"/>
      <c r="B68" s="162"/>
      <c r="C68" s="184"/>
      <c r="D68" s="185"/>
      <c r="E68" s="185"/>
      <c r="F68" s="170"/>
      <c r="G68" s="3" t="s">
        <v>21</v>
      </c>
      <c r="H68" s="22" t="s">
        <v>33</v>
      </c>
      <c r="I68" s="22" t="s">
        <v>26</v>
      </c>
      <c r="J68" s="22" t="s">
        <v>27</v>
      </c>
      <c r="K68" s="67" t="s">
        <v>107</v>
      </c>
      <c r="L68" s="22" t="s">
        <v>29</v>
      </c>
      <c r="M68" s="56"/>
    </row>
    <row r="69" spans="1:13" ht="31.5" customHeight="1" x14ac:dyDescent="0.25">
      <c r="A69" s="25" t="s">
        <v>70</v>
      </c>
      <c r="B69" s="3" t="s">
        <v>71</v>
      </c>
      <c r="C69" s="115" t="s">
        <v>196</v>
      </c>
      <c r="D69" s="112">
        <v>2015</v>
      </c>
      <c r="E69" s="112">
        <v>2017</v>
      </c>
      <c r="F69" s="37" t="s">
        <v>102</v>
      </c>
      <c r="G69" s="3" t="s">
        <v>25</v>
      </c>
      <c r="H69" s="22" t="s">
        <v>33</v>
      </c>
      <c r="I69" s="22" t="s">
        <v>26</v>
      </c>
      <c r="J69" s="22" t="s">
        <v>27</v>
      </c>
      <c r="K69" s="61" t="s">
        <v>186</v>
      </c>
      <c r="L69" s="22" t="s">
        <v>29</v>
      </c>
      <c r="M69" s="56">
        <v>50</v>
      </c>
    </row>
    <row r="70" spans="1:13" ht="45" hidden="1" x14ac:dyDescent="0.25">
      <c r="A70" s="25" t="s">
        <v>66</v>
      </c>
      <c r="B70" s="13" t="s">
        <v>73</v>
      </c>
      <c r="C70" s="115" t="s">
        <v>154</v>
      </c>
      <c r="D70" s="112">
        <v>2015</v>
      </c>
      <c r="E70" s="112">
        <v>2016</v>
      </c>
      <c r="F70" s="37" t="s">
        <v>74</v>
      </c>
      <c r="G70" s="3" t="s">
        <v>25</v>
      </c>
      <c r="H70" s="22" t="s">
        <v>33</v>
      </c>
      <c r="I70" s="22" t="s">
        <v>39</v>
      </c>
      <c r="J70" s="22" t="s">
        <v>54</v>
      </c>
      <c r="K70" s="61" t="s">
        <v>128</v>
      </c>
      <c r="L70" s="22" t="s">
        <v>29</v>
      </c>
      <c r="M70" s="56"/>
    </row>
    <row r="71" spans="1:13" ht="62.25" customHeight="1" x14ac:dyDescent="0.25">
      <c r="A71" s="25" t="s">
        <v>72</v>
      </c>
      <c r="B71" s="3" t="s">
        <v>76</v>
      </c>
      <c r="C71" s="115" t="s">
        <v>196</v>
      </c>
      <c r="D71" s="112">
        <v>2015</v>
      </c>
      <c r="E71" s="112">
        <v>2017</v>
      </c>
      <c r="F71" s="37" t="s">
        <v>77</v>
      </c>
      <c r="G71" s="3" t="s">
        <v>25</v>
      </c>
      <c r="H71" s="22" t="s">
        <v>33</v>
      </c>
      <c r="I71" s="22" t="s">
        <v>39</v>
      </c>
      <c r="J71" s="22" t="s">
        <v>54</v>
      </c>
      <c r="K71" s="61" t="s">
        <v>129</v>
      </c>
      <c r="L71" s="22" t="s">
        <v>29</v>
      </c>
      <c r="M71" s="41">
        <f>15412.4+14608</f>
        <v>30020.400000000001</v>
      </c>
    </row>
    <row r="72" spans="1:13" ht="60" hidden="1" x14ac:dyDescent="0.25">
      <c r="A72" s="25"/>
      <c r="B72" s="13" t="s">
        <v>78</v>
      </c>
      <c r="C72" s="115" t="s">
        <v>103</v>
      </c>
      <c r="D72" s="112">
        <v>2015</v>
      </c>
      <c r="E72" s="112">
        <v>2015</v>
      </c>
      <c r="F72" s="37" t="s">
        <v>79</v>
      </c>
      <c r="G72" s="3" t="s">
        <v>25</v>
      </c>
      <c r="H72" s="22" t="s">
        <v>33</v>
      </c>
      <c r="I72" s="22" t="s">
        <v>39</v>
      </c>
      <c r="J72" s="22" t="s">
        <v>54</v>
      </c>
      <c r="K72" s="61" t="s">
        <v>80</v>
      </c>
      <c r="L72" s="22" t="s">
        <v>29</v>
      </c>
      <c r="M72" s="41">
        <f>5160.1-336.5+336.5-5160.1</f>
        <v>0</v>
      </c>
    </row>
    <row r="73" spans="1:13" ht="45" hidden="1" x14ac:dyDescent="0.25">
      <c r="A73" s="25"/>
      <c r="B73" s="13" t="s">
        <v>81</v>
      </c>
      <c r="C73" s="115" t="s">
        <v>103</v>
      </c>
      <c r="D73" s="112">
        <v>2015</v>
      </c>
      <c r="E73" s="112">
        <v>2015</v>
      </c>
      <c r="F73" s="37" t="s">
        <v>32</v>
      </c>
      <c r="G73" s="3" t="s">
        <v>25</v>
      </c>
      <c r="H73" s="22" t="s">
        <v>33</v>
      </c>
      <c r="I73" s="22" t="s">
        <v>39</v>
      </c>
      <c r="J73" s="22" t="s">
        <v>54</v>
      </c>
      <c r="K73" s="61" t="s">
        <v>82</v>
      </c>
      <c r="L73" s="22" t="s">
        <v>29</v>
      </c>
      <c r="M73" s="41">
        <f>5000-3203.3+3203.3-5000</f>
        <v>0</v>
      </c>
    </row>
    <row r="74" spans="1:13" ht="45" hidden="1" x14ac:dyDescent="0.25">
      <c r="A74" s="113" t="s">
        <v>72</v>
      </c>
      <c r="B74" s="110" t="s">
        <v>116</v>
      </c>
      <c r="C74" s="115" t="s">
        <v>103</v>
      </c>
      <c r="D74" s="112">
        <v>2016</v>
      </c>
      <c r="E74" s="112">
        <v>2018</v>
      </c>
      <c r="F74" s="100" t="s">
        <v>120</v>
      </c>
      <c r="G74" s="3" t="s">
        <v>25</v>
      </c>
      <c r="H74" s="22" t="s">
        <v>33</v>
      </c>
      <c r="I74" s="22" t="s">
        <v>39</v>
      </c>
      <c r="J74" s="22" t="s">
        <v>54</v>
      </c>
      <c r="K74" s="61" t="s">
        <v>69</v>
      </c>
      <c r="L74" s="54" t="s">
        <v>29</v>
      </c>
      <c r="M74" s="94"/>
    </row>
    <row r="75" spans="1:13" ht="30" x14ac:dyDescent="0.25">
      <c r="A75" s="25" t="s">
        <v>75</v>
      </c>
      <c r="B75" s="79" t="s">
        <v>104</v>
      </c>
      <c r="C75" s="115" t="s">
        <v>197</v>
      </c>
      <c r="D75" s="112">
        <v>2015</v>
      </c>
      <c r="E75" s="112">
        <v>2017</v>
      </c>
      <c r="F75" s="37" t="s">
        <v>105</v>
      </c>
      <c r="G75" s="3" t="s">
        <v>25</v>
      </c>
      <c r="H75" s="53" t="s">
        <v>33</v>
      </c>
      <c r="I75" s="53" t="s">
        <v>39</v>
      </c>
      <c r="J75" s="53" t="s">
        <v>54</v>
      </c>
      <c r="K75" s="73" t="s">
        <v>130</v>
      </c>
      <c r="L75" s="55" t="s">
        <v>29</v>
      </c>
      <c r="M75" s="95">
        <v>15000</v>
      </c>
    </row>
    <row r="76" spans="1:13" ht="30" x14ac:dyDescent="0.25">
      <c r="A76" s="25" t="s">
        <v>198</v>
      </c>
      <c r="B76" s="119" t="s">
        <v>193</v>
      </c>
      <c r="C76" s="120" t="s">
        <v>196</v>
      </c>
      <c r="D76" s="121">
        <v>2017</v>
      </c>
      <c r="E76" s="121">
        <v>2020</v>
      </c>
      <c r="F76" s="37" t="s">
        <v>43</v>
      </c>
      <c r="G76" s="3" t="s">
        <v>25</v>
      </c>
      <c r="H76" s="53" t="s">
        <v>33</v>
      </c>
      <c r="I76" s="53" t="s">
        <v>47</v>
      </c>
      <c r="J76" s="53" t="s">
        <v>54</v>
      </c>
      <c r="K76" s="78" t="s">
        <v>195</v>
      </c>
      <c r="L76" s="55" t="s">
        <v>29</v>
      </c>
      <c r="M76" s="96">
        <v>700</v>
      </c>
    </row>
    <row r="77" spans="1:13" ht="45" x14ac:dyDescent="0.25">
      <c r="A77" s="25" t="s">
        <v>182</v>
      </c>
      <c r="B77" s="79" t="s">
        <v>181</v>
      </c>
      <c r="C77" s="115" t="s">
        <v>196</v>
      </c>
      <c r="D77" s="112">
        <v>2017</v>
      </c>
      <c r="E77" s="112">
        <v>2018</v>
      </c>
      <c r="F77" s="37" t="s">
        <v>43</v>
      </c>
      <c r="G77" s="3" t="s">
        <v>25</v>
      </c>
      <c r="H77" s="53" t="s">
        <v>33</v>
      </c>
      <c r="I77" s="53" t="s">
        <v>39</v>
      </c>
      <c r="J77" s="53" t="s">
        <v>54</v>
      </c>
      <c r="K77" s="78" t="s">
        <v>187</v>
      </c>
      <c r="L77" s="55" t="s">
        <v>29</v>
      </c>
      <c r="M77" s="96">
        <v>356.5</v>
      </c>
    </row>
    <row r="78" spans="1:13" ht="30" x14ac:dyDescent="0.25">
      <c r="A78" s="25" t="s">
        <v>194</v>
      </c>
      <c r="B78" s="79" t="s">
        <v>190</v>
      </c>
      <c r="C78" s="115" t="s">
        <v>196</v>
      </c>
      <c r="D78" s="112">
        <v>2017</v>
      </c>
      <c r="E78" s="112">
        <v>2018</v>
      </c>
      <c r="F78" s="37" t="s">
        <v>43</v>
      </c>
      <c r="G78" s="3" t="s">
        <v>25</v>
      </c>
      <c r="H78" s="53" t="s">
        <v>33</v>
      </c>
      <c r="I78" s="53" t="s">
        <v>26</v>
      </c>
      <c r="J78" s="53" t="s">
        <v>27</v>
      </c>
      <c r="K78" s="78" t="s">
        <v>191</v>
      </c>
      <c r="L78" s="55" t="s">
        <v>29</v>
      </c>
      <c r="M78" s="96">
        <v>1518</v>
      </c>
    </row>
    <row r="79" spans="1:13" ht="14.25" customHeight="1" x14ac:dyDescent="0.25">
      <c r="A79" s="195">
        <v>3</v>
      </c>
      <c r="B79" s="196" t="s">
        <v>83</v>
      </c>
      <c r="C79" s="192" t="s">
        <v>196</v>
      </c>
      <c r="D79" s="198">
        <v>2015</v>
      </c>
      <c r="E79" s="198">
        <v>2020</v>
      </c>
      <c r="F79" s="199"/>
      <c r="G79" s="117" t="s">
        <v>17</v>
      </c>
      <c r="H79" s="23" t="s">
        <v>18</v>
      </c>
      <c r="I79" s="24" t="s">
        <v>18</v>
      </c>
      <c r="J79" s="24" t="s">
        <v>18</v>
      </c>
      <c r="K79" s="71" t="s">
        <v>18</v>
      </c>
      <c r="L79" s="24" t="s">
        <v>18</v>
      </c>
      <c r="M79" s="91">
        <f>M80</f>
        <v>31534</v>
      </c>
    </row>
    <row r="80" spans="1:13" ht="28.5" x14ac:dyDescent="0.25">
      <c r="A80" s="195"/>
      <c r="B80" s="196"/>
      <c r="C80" s="197"/>
      <c r="D80" s="172"/>
      <c r="E80" s="172"/>
      <c r="F80" s="200"/>
      <c r="G80" s="117" t="s">
        <v>19</v>
      </c>
      <c r="H80" s="23" t="s">
        <v>18</v>
      </c>
      <c r="I80" s="24" t="s">
        <v>18</v>
      </c>
      <c r="J80" s="24" t="s">
        <v>18</v>
      </c>
      <c r="K80" s="71" t="s">
        <v>18</v>
      </c>
      <c r="L80" s="24" t="s">
        <v>18</v>
      </c>
      <c r="M80" s="91">
        <f>M81+M82+M84+M87+M85+M86</f>
        <v>31534</v>
      </c>
    </row>
    <row r="81" spans="1:13" ht="45" x14ac:dyDescent="0.25">
      <c r="A81" s="25" t="s">
        <v>84</v>
      </c>
      <c r="B81" s="3" t="s">
        <v>85</v>
      </c>
      <c r="C81" s="115" t="s">
        <v>196</v>
      </c>
      <c r="D81" s="112">
        <v>2015</v>
      </c>
      <c r="E81" s="112">
        <v>2020</v>
      </c>
      <c r="F81" s="37" t="s">
        <v>86</v>
      </c>
      <c r="G81" s="3" t="s">
        <v>25</v>
      </c>
      <c r="H81" s="22" t="s">
        <v>33</v>
      </c>
      <c r="I81" s="22" t="s">
        <v>26</v>
      </c>
      <c r="J81" s="22" t="s">
        <v>87</v>
      </c>
      <c r="K81" s="61" t="s">
        <v>131</v>
      </c>
      <c r="L81" s="22" t="s">
        <v>88</v>
      </c>
      <c r="M81" s="97">
        <v>18918.3</v>
      </c>
    </row>
    <row r="82" spans="1:13" ht="91.5" customHeight="1" x14ac:dyDescent="0.25">
      <c r="A82" s="25" t="s">
        <v>89</v>
      </c>
      <c r="B82" s="3" t="s">
        <v>90</v>
      </c>
      <c r="C82" s="108" t="s">
        <v>153</v>
      </c>
      <c r="D82" s="112">
        <v>2015</v>
      </c>
      <c r="E82" s="112">
        <v>2020</v>
      </c>
      <c r="F82" s="28" t="s">
        <v>91</v>
      </c>
      <c r="G82" s="3" t="s">
        <v>25</v>
      </c>
      <c r="H82" s="22" t="s">
        <v>33</v>
      </c>
      <c r="I82" s="22" t="s">
        <v>26</v>
      </c>
      <c r="J82" s="22" t="s">
        <v>87</v>
      </c>
      <c r="K82" s="61" t="s">
        <v>132</v>
      </c>
      <c r="L82" s="22" t="s">
        <v>41</v>
      </c>
      <c r="M82" s="41">
        <f>1264.5+1000-247</f>
        <v>2017.5</v>
      </c>
    </row>
    <row r="83" spans="1:13" ht="75" hidden="1" x14ac:dyDescent="0.25">
      <c r="A83" s="25" t="s">
        <v>92</v>
      </c>
      <c r="B83" s="3" t="s">
        <v>93</v>
      </c>
      <c r="C83" s="108" t="s">
        <v>153</v>
      </c>
      <c r="D83" s="112">
        <v>2015</v>
      </c>
      <c r="E83" s="112">
        <v>2017</v>
      </c>
      <c r="F83" s="37"/>
      <c r="G83" s="3" t="s">
        <v>25</v>
      </c>
      <c r="H83" s="22"/>
      <c r="I83" s="22"/>
      <c r="J83" s="22"/>
      <c r="K83" s="61"/>
      <c r="L83" s="22"/>
      <c r="M83" s="56"/>
    </row>
    <row r="84" spans="1:13" ht="75" x14ac:dyDescent="0.25">
      <c r="A84" s="25" t="s">
        <v>92</v>
      </c>
      <c r="B84" s="3" t="s">
        <v>94</v>
      </c>
      <c r="C84" s="108" t="s">
        <v>153</v>
      </c>
      <c r="D84" s="112">
        <v>2015</v>
      </c>
      <c r="E84" s="112">
        <v>2020</v>
      </c>
      <c r="F84" s="37" t="s">
        <v>95</v>
      </c>
      <c r="G84" s="3" t="s">
        <v>25</v>
      </c>
      <c r="H84" s="22" t="s">
        <v>33</v>
      </c>
      <c r="I84" s="22" t="s">
        <v>26</v>
      </c>
      <c r="J84" s="22" t="s">
        <v>87</v>
      </c>
      <c r="K84" s="61" t="s">
        <v>133</v>
      </c>
      <c r="L84" s="22" t="s">
        <v>41</v>
      </c>
      <c r="M84" s="41">
        <v>450</v>
      </c>
    </row>
    <row r="85" spans="1:13" ht="75" hidden="1" x14ac:dyDescent="0.25">
      <c r="A85" s="25" t="s">
        <v>96</v>
      </c>
      <c r="B85" s="27" t="s">
        <v>93</v>
      </c>
      <c r="C85" s="108" t="s">
        <v>153</v>
      </c>
      <c r="D85" s="112">
        <v>2015</v>
      </c>
      <c r="E85" s="112">
        <v>2015</v>
      </c>
      <c r="F85" s="37" t="s">
        <v>121</v>
      </c>
      <c r="G85" s="3" t="s">
        <v>25</v>
      </c>
      <c r="H85" s="22" t="s">
        <v>33</v>
      </c>
      <c r="I85" s="22" t="s">
        <v>39</v>
      </c>
      <c r="J85" s="22" t="s">
        <v>40</v>
      </c>
      <c r="K85" s="61" t="s">
        <v>134</v>
      </c>
      <c r="L85" s="22" t="s">
        <v>41</v>
      </c>
      <c r="M85" s="41">
        <v>0</v>
      </c>
    </row>
    <row r="86" spans="1:13" ht="75" hidden="1" x14ac:dyDescent="0.25">
      <c r="A86" s="25" t="s">
        <v>92</v>
      </c>
      <c r="B86" s="27" t="s">
        <v>140</v>
      </c>
      <c r="C86" s="108" t="s">
        <v>153</v>
      </c>
      <c r="D86" s="112">
        <v>2016</v>
      </c>
      <c r="E86" s="112">
        <v>2016</v>
      </c>
      <c r="F86" s="37"/>
      <c r="G86" s="3" t="s">
        <v>25</v>
      </c>
      <c r="H86" s="22" t="s">
        <v>33</v>
      </c>
      <c r="I86" s="22" t="s">
        <v>48</v>
      </c>
      <c r="J86" s="22" t="s">
        <v>141</v>
      </c>
      <c r="K86" s="61" t="s">
        <v>142</v>
      </c>
      <c r="L86" s="22" t="s">
        <v>41</v>
      </c>
      <c r="M86" s="41">
        <v>0</v>
      </c>
    </row>
    <row r="87" spans="1:13" ht="45" x14ac:dyDescent="0.25">
      <c r="A87" s="25" t="s">
        <v>96</v>
      </c>
      <c r="B87" s="3" t="s">
        <v>97</v>
      </c>
      <c r="C87" s="115" t="s">
        <v>110</v>
      </c>
      <c r="D87" s="112">
        <v>2015</v>
      </c>
      <c r="E87" s="112">
        <v>2020</v>
      </c>
      <c r="F87" s="37" t="s">
        <v>98</v>
      </c>
      <c r="G87" s="3" t="s">
        <v>25</v>
      </c>
      <c r="H87" s="22" t="s">
        <v>33</v>
      </c>
      <c r="I87" s="22" t="s">
        <v>26</v>
      </c>
      <c r="J87" s="22" t="s">
        <v>87</v>
      </c>
      <c r="K87" s="61" t="s">
        <v>135</v>
      </c>
      <c r="L87" s="22" t="s">
        <v>99</v>
      </c>
      <c r="M87" s="97">
        <f>10087.2+61</f>
        <v>10148.200000000001</v>
      </c>
    </row>
    <row r="88" spans="1:13" ht="15.75" x14ac:dyDescent="0.25">
      <c r="A88" s="29"/>
      <c r="B88" s="31" t="s">
        <v>100</v>
      </c>
      <c r="C88" s="29"/>
      <c r="D88" s="30"/>
      <c r="E88" s="30"/>
      <c r="F88" s="30"/>
      <c r="G88" s="29"/>
      <c r="H88" s="29"/>
      <c r="I88" s="16"/>
      <c r="J88" s="16"/>
      <c r="K88" s="74"/>
      <c r="L88" s="16"/>
      <c r="M88" s="103">
        <f>M79+M62+M10</f>
        <v>952812.18500000006</v>
      </c>
    </row>
    <row r="89" spans="1:13" ht="15.75" x14ac:dyDescent="0.25">
      <c r="A89" s="32"/>
      <c r="B89" s="33"/>
      <c r="C89" s="32"/>
      <c r="D89" s="34"/>
      <c r="E89" s="34"/>
      <c r="F89" s="34"/>
      <c r="G89" s="32"/>
      <c r="H89" s="32"/>
      <c r="I89" s="35"/>
      <c r="J89" s="35"/>
      <c r="K89" s="75"/>
      <c r="L89" s="35"/>
      <c r="M89" s="36"/>
    </row>
    <row r="90" spans="1:13" x14ac:dyDescent="0.25">
      <c r="A90" s="32"/>
      <c r="K90" s="1"/>
      <c r="M90" s="36"/>
    </row>
    <row r="91" spans="1:13" ht="18.75" x14ac:dyDescent="0.3">
      <c r="B91" s="17" t="s">
        <v>101</v>
      </c>
      <c r="C91" s="17"/>
      <c r="D91" s="17"/>
      <c r="E91" s="17"/>
      <c r="G91" s="77"/>
      <c r="H91" s="77"/>
      <c r="I91" s="77"/>
      <c r="J91" s="77"/>
      <c r="K91" s="18" t="s">
        <v>148</v>
      </c>
      <c r="L91" s="77"/>
    </row>
    <row r="92" spans="1:13" ht="18.75" x14ac:dyDescent="0.3">
      <c r="A92" s="17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"/>
    </row>
  </sheetData>
  <protectedRanges>
    <protectedRange sqref="A4:M8" name="Диапазон1"/>
  </protectedRanges>
  <mergeCells count="89">
    <mergeCell ref="C31:C33"/>
    <mergeCell ref="D31:D33"/>
    <mergeCell ref="E31:E33"/>
    <mergeCell ref="F31:F33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F44:F46"/>
    <mergeCell ref="G23:G24"/>
    <mergeCell ref="A37:A40"/>
    <mergeCell ref="B37:B40"/>
    <mergeCell ref="C37:C40"/>
    <mergeCell ref="D37:D40"/>
    <mergeCell ref="E37:E40"/>
    <mergeCell ref="F37:F40"/>
    <mergeCell ref="A21:A26"/>
    <mergeCell ref="B21:B26"/>
    <mergeCell ref="C21:C26"/>
    <mergeCell ref="D21:D26"/>
    <mergeCell ref="E21:E26"/>
    <mergeCell ref="F21:F26"/>
    <mergeCell ref="A31:A33"/>
    <mergeCell ref="B31:B33"/>
    <mergeCell ref="A44:A46"/>
    <mergeCell ref="B44:B46"/>
    <mergeCell ref="C44:C46"/>
    <mergeCell ref="D44:D46"/>
    <mergeCell ref="E44:E46"/>
    <mergeCell ref="F52:F55"/>
    <mergeCell ref="A48:A50"/>
    <mergeCell ref="B48:B50"/>
    <mergeCell ref="C48:C50"/>
    <mergeCell ref="D48:D50"/>
    <mergeCell ref="E48:E50"/>
    <mergeCell ref="F48:F50"/>
    <mergeCell ref="A52:A55"/>
    <mergeCell ref="B52:B55"/>
    <mergeCell ref="C52:C55"/>
    <mergeCell ref="D52:D55"/>
    <mergeCell ref="E52:E55"/>
    <mergeCell ref="F66:F68"/>
    <mergeCell ref="A62:A65"/>
    <mergeCell ref="B62:B65"/>
    <mergeCell ref="C62:C65"/>
    <mergeCell ref="D62:D65"/>
    <mergeCell ref="E62:E65"/>
    <mergeCell ref="F62:F65"/>
    <mergeCell ref="A66:A68"/>
    <mergeCell ref="B66:B68"/>
    <mergeCell ref="C66:C68"/>
    <mergeCell ref="D66:D68"/>
    <mergeCell ref="E66:E68"/>
    <mergeCell ref="B92:L92"/>
    <mergeCell ref="A79:A80"/>
    <mergeCell ref="B79:B80"/>
    <mergeCell ref="C79:C80"/>
    <mergeCell ref="D79:D80"/>
    <mergeCell ref="E79:E80"/>
    <mergeCell ref="F79:F80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3" manualBreakCount="3">
    <brk id="36" max="12" man="1"/>
    <brk id="56" max="12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2017-09-07T12:56:25Z</cp:lastPrinted>
  <dcterms:created xsi:type="dcterms:W3CDTF">2015-04-16T11:15:46Z</dcterms:created>
  <dcterms:modified xsi:type="dcterms:W3CDTF">2017-09-08T10:35:12Z</dcterms:modified>
</cp:coreProperties>
</file>