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tabRatio="671" activeTab="0"/>
  </bookViews>
  <sheets>
    <sheet name="прил. 7 (2020) " sheetId="1" r:id="rId1"/>
    <sheet name="прил. 7 (2021) " sheetId="2" state="hidden" r:id="rId2"/>
    <sheet name="прил. 7 (2022)" sheetId="3" state="hidden" r:id="rId3"/>
    <sheet name="прил. 7 (2023)" sheetId="4" state="hidden" r:id="rId4"/>
    <sheet name="прил. 7 (2024)" sheetId="5" state="hidden" r:id="rId5"/>
    <sheet name="прил. 7 (2025)" sheetId="6" state="hidden" r:id="rId6"/>
    <sheet name="прил. 7 (2026)" sheetId="7" state="hidden" r:id="rId7"/>
    <sheet name="приложение 8 " sheetId="8" state="hidden" r:id="rId8"/>
  </sheets>
  <definedNames>
    <definedName name="_xlfn.AVERAGEIF" hidden="1">#NAME?</definedName>
    <definedName name="_xlnm.Print_Titles" localSheetId="0">'прил. 7 (2020) '!$9:$12</definedName>
    <definedName name="_xlnm.Print_Titles" localSheetId="1">'прил. 7 (2021) '!$9:$12</definedName>
    <definedName name="_xlnm.Print_Titles" localSheetId="2">'прил. 7 (2022)'!$9:$12</definedName>
    <definedName name="_xlnm.Print_Titles" localSheetId="3">'прил. 7 (2023)'!$5:$8</definedName>
    <definedName name="_xlnm.Print_Titles" localSheetId="4">'прил. 7 (2024)'!$5:$8</definedName>
    <definedName name="_xlnm.Print_Titles" localSheetId="5">'прил. 7 (2025)'!$5:$8</definedName>
    <definedName name="_xlnm.Print_Titles" localSheetId="6">'прил. 7 (2026)'!$5:$8</definedName>
    <definedName name="_xlnm.Print_Area" localSheetId="0">'прил. 7 (2020) '!$A$1:$K$55</definedName>
    <definedName name="_xlnm.Print_Area" localSheetId="1">'прил. 7 (2021) '!$A$1:$K$48</definedName>
    <definedName name="_xlnm.Print_Area" localSheetId="2">'прил. 7 (2022)'!$A$1:$K$48</definedName>
    <definedName name="_xlnm.Print_Area" localSheetId="3">'прил. 7 (2023)'!$A$1:$K$42</definedName>
    <definedName name="_xlnm.Print_Area" localSheetId="4">'прил. 7 (2024)'!$A$1:$K$46</definedName>
    <definedName name="_xlnm.Print_Area" localSheetId="5">'прил. 7 (2025)'!$A$1:$K$46</definedName>
    <definedName name="_xlnm.Print_Area" localSheetId="6">'прил. 7 (2026)'!$A$1:$K$42</definedName>
    <definedName name="_xlnm.Print_Area" localSheetId="7">'приложение 8 '!$A$1:$H$28</definedName>
  </definedNames>
  <calcPr fullCalcOnLoad="1" fullPrecision="0"/>
</workbook>
</file>

<file path=xl/sharedStrings.xml><?xml version="1.0" encoding="utf-8"?>
<sst xmlns="http://schemas.openxmlformats.org/spreadsheetml/2006/main" count="1885" uniqueCount="90">
  <si>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</si>
  <si>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</si>
  <si>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</si>
  <si>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</si>
  <si>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</si>
  <si>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</si>
  <si>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%</t>
  </si>
  <si>
    <t>х</t>
  </si>
  <si>
    <t>Итоговое значение (по Программе)</t>
  </si>
  <si>
    <t>тыс. руб.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</si>
  <si>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</si>
  <si>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</si>
  <si>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</si>
  <si>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к муниципальной программе города Пензы</t>
  </si>
  <si>
    <t>Подпрограмма 1. Развитие дошкольного, общего и дополнительного образования</t>
  </si>
  <si>
    <t>Подпрограмма 2. Управление развитием отрасли образования в городе Пензе</t>
  </si>
  <si>
    <t>Итоговое значение (по подпрограмме 1)</t>
  </si>
  <si>
    <t>Итоговое значение (по подпрограмме 2)</t>
  </si>
  <si>
    <t>Планируемый объем средств на реализацию программы</t>
  </si>
  <si>
    <t>Коэффициент влияния подпрограммы на эффективность программы</t>
  </si>
  <si>
    <t>Суммарная планируемая результативность программы</t>
  </si>
  <si>
    <t>Показатель результативности достижения i-ого целевого показателя программы</t>
  </si>
  <si>
    <t>Планируемый показатель результативности программы</t>
  </si>
  <si>
    <t>на 2020 год</t>
  </si>
  <si>
    <t>Приложение № 8</t>
  </si>
  <si>
    <t>Планируемая эффективность муниципальной программы города Пензы</t>
  </si>
  <si>
    <t>Планируемый показатель эффективности МП по годам реализации</t>
  </si>
  <si>
    <t>Планируемый показатель результативности МП (Эмп)</t>
  </si>
  <si>
    <t>Суммарная планируемая результативности (Эпп)</t>
  </si>
  <si>
    <t>Планируемый показатель результативности (Эпп1)</t>
  </si>
  <si>
    <t>Планируемый показатель результативности (Эпп2)</t>
  </si>
  <si>
    <t>Уровень освоения бюджетных средств от общей суммы выделенных средств на реализацию муниципальной программы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</si>
  <si>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</si>
  <si>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</si>
  <si>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</t>
  </si>
  <si>
    <t>Удельный вес дошкольных образовательных учрежде-ний, реализующих ос-новную общеобразовательную про-грамму в рамках введения ФГОС дошкольного образования в общем количестве дошкольных образовательных учреждений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</si>
  <si>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</t>
  </si>
  <si>
    <t xml:space="preserve"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</si>
  <si>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</si>
  <si>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</si>
  <si>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</t>
  </si>
  <si>
    <t xml:space="preserve"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</si>
  <si>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</si>
  <si>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</t>
  </si>
  <si>
    <t>тыс.руб.</t>
  </si>
  <si>
    <t>Среднемесячная номинальная начисленная заработная плата работников:</t>
  </si>
  <si>
    <t>- муниципальных дошкольных образовательных учреждений;</t>
  </si>
  <si>
    <t xml:space="preserve"> в том числе учителей</t>
  </si>
  <si>
    <t>Удельный вес граждан, получающих компенсацию роди-тельской платы за присмотр и уход за детьми в дошколь-ных образовательных организациях, от общего числа граждан, предоставивших документы на выплату компен-сации</t>
  </si>
  <si>
    <t>руб.</t>
  </si>
  <si>
    <t xml:space="preserve">* в т.ч. доля детей, нуждающихся в услугах дошкольного образования, но не обеспеченных местами в муниципальных дошкольных образовательных учреждениях </t>
  </si>
  <si>
    <t>Первый заместитель главы  администрации города Пензы</t>
  </si>
  <si>
    <t>С.В.Волков</t>
  </si>
  <si>
    <t>Обеспеченность детей дошкольного возраста местами в муниципальных образовательных учреждениях (количество мест на 1000 детей)</t>
  </si>
  <si>
    <t>Доля муниципальных образовательных учреждений,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учреждений, реализующих программы общего образования</t>
  </si>
  <si>
    <t>место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</si>
  <si>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</t>
  </si>
  <si>
    <t>Доля выпускников 9 классов, продолживших получение образования в общеобразовательных и профессиональных образовательных организациях</t>
  </si>
  <si>
    <t>на 2021 год</t>
  </si>
  <si>
    <t>Удельный вес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дошкольных образовательных организаций, общеобразовательных организаций и образовательных организаций дополнительного образования, имеющих право на получение выплат</t>
  </si>
  <si>
    <t>«Развитие образования в городе Пензе на 2020 - 2026 годы»</t>
  </si>
  <si>
    <t>Муниципальная программа города Пензы «Развитие образования в городе Пензе на 2020 - 2026 годы»</t>
  </si>
  <si>
    <t>на 2022 год</t>
  </si>
  <si>
    <t>на 2023 год</t>
  </si>
  <si>
    <t>на 2024 год</t>
  </si>
  <si>
    <t>на 2025 год</t>
  </si>
  <si>
    <t>на 2026 год</t>
  </si>
  <si>
    <t>- муниципальных общеобразовательных учреждений</t>
  </si>
  <si>
    <t>Количество объектов (территорий), въезды на которые оснащены воротами, обеспечивающими жесткую фиксацию их створок в закрытом положении</t>
  </si>
  <si>
    <t>Количество объектов (территорий), оборудованных инженерно-техническими средствами и системами охраны</t>
  </si>
  <si>
    <t>Количество объектов (территорий), на которых выполнено целостное периметральное ограждение, позволяющее исключить бесконтрольное пребывание на объекте (территории) посторонних лиц и нахождения транспортных средств, в том числе в непосредственной близости от объекта (территории)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</si>
  <si>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</t>
  </si>
  <si>
    <t>Количество обучающихся, состоящих в школьных спортивных клубах по футболу в муниципальных общеобразовательных организациях</t>
  </si>
  <si>
    <t>к постановлению администрации города Пензы</t>
  </si>
  <si>
    <t xml:space="preserve">                     от              №            </t>
  </si>
  <si>
    <t xml:space="preserve">            </t>
  </si>
  <si>
    <t>ед.</t>
  </si>
  <si>
    <t>человек</t>
  </si>
  <si>
    <t>Доля детей, занимающихся в учреждениях дополнительного образования, в общей численности детского населения от 5 до 18 лет</t>
  </si>
  <si>
    <t>Доля родителей (законных представителей), удовлетворенных качеством исполнения муниципального задания по организации отдыха детей в учреждениях дополнительного образования</t>
  </si>
  <si>
    <t>Доля обучающихся общеобразовательных организаций, направляемых в организации отдыха детей и их оздоровления</t>
  </si>
  <si>
    <t>Доля  детей  от  7 до 18 лет, охваченных всеми формами образования и формами  получения  образования, от общего количества проживающих на территории  города  Пензы  детей,  подлежащих обучению по программам начального общего, основного общего, среднего общего образования</t>
  </si>
  <si>
    <t xml:space="preserve"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 </t>
  </si>
  <si>
    <t>Доля педагогических работников общеобразовательных организаций, получивших вознаграждение за исполнение функций классного руководства, в общей численности педагогических работников, исполняющих функции классного руководства</t>
  </si>
  <si>
    <t>Приложение № 5</t>
  </si>
  <si>
    <t>Приложение № 6</t>
  </si>
  <si>
    <t>Доля обучающихся, получающих начальное общее образование в муниципальных образовательных организациях, получающих бесплатное горячее питание, к общему количеству обучающихся, получающих начальное общее образование в муниципальных образовательных организациях</t>
  </si>
  <si>
    <t>-</t>
  </si>
  <si>
    <t>Приложение № 3</t>
  </si>
  <si>
    <t xml:space="preserve">                     от 11.11.2020  №1602/3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</si>
</sst>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  <numFmt numFmtId="196" formatCode="#,##0.0000"/>
    <numFmt numFmtId="197" formatCode="0.0"/>
    <numFmt numFmtId="198" formatCode="#,##0.00000"/>
  </numFmts>
  <fonts count="46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192" fontId="4" fillId="0" borderId="1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2" fontId="4" fillId="0" borderId="0" xfId="0" applyNumberFormat="1" applyFont="1" applyFill="1" applyAlignment="1">
      <alignment wrapText="1"/>
    </xf>
    <xf numFmtId="4" fontId="4" fillId="0" borderId="10" xfId="0" applyNumberFormat="1" applyFont="1" applyFill="1" applyBorder="1" applyAlignment="1">
      <alignment horizontal="center" wrapText="1"/>
    </xf>
    <xf numFmtId="192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 horizontal="center" wrapText="1"/>
    </xf>
    <xf numFmtId="0" fontId="45" fillId="0" borderId="0" xfId="0" applyFont="1" applyFill="1" applyAlignment="1">
      <alignment/>
    </xf>
    <xf numFmtId="2" fontId="45" fillId="0" borderId="10" xfId="0" applyNumberFormat="1" applyFont="1" applyFill="1" applyBorder="1" applyAlignment="1">
      <alignment/>
    </xf>
    <xf numFmtId="4" fontId="45" fillId="0" borderId="10" xfId="0" applyNumberFormat="1" applyFont="1" applyFill="1" applyBorder="1" applyAlignment="1">
      <alignment/>
    </xf>
    <xf numFmtId="194" fontId="4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wrapText="1"/>
    </xf>
    <xf numFmtId="0" fontId="45" fillId="0" borderId="0" xfId="0" applyFont="1" applyFill="1" applyAlignment="1">
      <alignment/>
    </xf>
    <xf numFmtId="0" fontId="45" fillId="0" borderId="0" xfId="0" applyFont="1" applyFill="1" applyAlignment="1">
      <alignment horizontal="right"/>
    </xf>
    <xf numFmtId="0" fontId="45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0" xfId="0" applyFont="1" applyFill="1" applyAlignment="1">
      <alignment wrapText="1"/>
    </xf>
    <xf numFmtId="0" fontId="45" fillId="0" borderId="0" xfId="0" applyFont="1" applyAlignment="1">
      <alignment/>
    </xf>
    <xf numFmtId="0" fontId="9" fillId="0" borderId="0" xfId="0" applyFont="1" applyAlignment="1">
      <alignment wrapText="1"/>
    </xf>
    <xf numFmtId="0" fontId="45" fillId="0" borderId="0" xfId="0" applyFont="1" applyAlignment="1">
      <alignment horizontal="right"/>
    </xf>
    <xf numFmtId="4" fontId="9" fillId="0" borderId="0" xfId="0" applyNumberFormat="1" applyFont="1" applyAlignment="1">
      <alignment wrapText="1"/>
    </xf>
    <xf numFmtId="0" fontId="9" fillId="0" borderId="0" xfId="0" applyFont="1" applyAlignment="1">
      <alignment/>
    </xf>
    <xf numFmtId="195" fontId="4" fillId="0" borderId="10" xfId="0" applyNumberFormat="1" applyFont="1" applyFill="1" applyBorder="1" applyAlignment="1">
      <alignment horizontal="center" wrapText="1"/>
    </xf>
    <xf numFmtId="0" fontId="1" fillId="0" borderId="0" xfId="0" applyFont="1" applyFill="1" applyAlignment="1">
      <alignment horizontal="right" wrapText="1"/>
    </xf>
    <xf numFmtId="194" fontId="4" fillId="33" borderId="10" xfId="0" applyNumberFormat="1" applyFont="1" applyFill="1" applyBorder="1" applyAlignment="1">
      <alignment horizontal="center" vertical="center" wrapText="1"/>
    </xf>
    <xf numFmtId="194" fontId="4" fillId="33" borderId="10" xfId="0" applyNumberFormat="1" applyFont="1" applyFill="1" applyBorder="1" applyAlignment="1">
      <alignment horizontal="center" wrapText="1"/>
    </xf>
    <xf numFmtId="194" fontId="4" fillId="34" borderId="10" xfId="0" applyNumberFormat="1" applyFont="1" applyFill="1" applyBorder="1" applyAlignment="1">
      <alignment horizontal="center" wrapText="1"/>
    </xf>
    <xf numFmtId="194" fontId="4" fillId="34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 wrapText="1"/>
    </xf>
    <xf numFmtId="0" fontId="9" fillId="0" borderId="14" xfId="0" applyFont="1" applyFill="1" applyBorder="1" applyAlignment="1">
      <alignment horizontal="center" wrapText="1"/>
    </xf>
    <xf numFmtId="0" fontId="45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5" fillId="0" borderId="13" xfId="0" applyFont="1" applyFill="1" applyBorder="1" applyAlignment="1">
      <alignment horizontal="center"/>
    </xf>
    <xf numFmtId="0" fontId="45" fillId="0" borderId="14" xfId="0" applyFont="1" applyFill="1" applyBorder="1" applyAlignment="1">
      <alignment horizontal="center"/>
    </xf>
    <xf numFmtId="198" fontId="4" fillId="0" borderId="10" xfId="0" applyNumberFormat="1" applyFont="1" applyFill="1" applyBorder="1" applyAlignment="1">
      <alignment horizontal="center" vertical="center" wrapText="1"/>
    </xf>
    <xf numFmtId="198" fontId="4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11</xdr:row>
      <xdr:rowOff>295275</xdr:rowOff>
    </xdr:from>
    <xdr:to>
      <xdr:col>4</xdr:col>
      <xdr:colOff>866775</xdr:colOff>
      <xdr:row>11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5241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11</xdr:row>
      <xdr:rowOff>285750</xdr:rowOff>
    </xdr:from>
    <xdr:to>
      <xdr:col>5</xdr:col>
      <xdr:colOff>752475</xdr:colOff>
      <xdr:row>11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5146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11</xdr:row>
      <xdr:rowOff>285750</xdr:rowOff>
    </xdr:from>
    <xdr:to>
      <xdr:col>7</xdr:col>
      <xdr:colOff>638175</xdr:colOff>
      <xdr:row>11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29575" y="25146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11</xdr:row>
      <xdr:rowOff>333375</xdr:rowOff>
    </xdr:from>
    <xdr:to>
      <xdr:col>8</xdr:col>
      <xdr:colOff>752475</xdr:colOff>
      <xdr:row>11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24900" y="25622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11</xdr:row>
      <xdr:rowOff>314325</xdr:rowOff>
    </xdr:from>
    <xdr:to>
      <xdr:col>9</xdr:col>
      <xdr:colOff>771525</xdr:colOff>
      <xdr:row>11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53575" y="25431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11</xdr:row>
      <xdr:rowOff>285750</xdr:rowOff>
    </xdr:from>
    <xdr:to>
      <xdr:col>10</xdr:col>
      <xdr:colOff>771525</xdr:colOff>
      <xdr:row>11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10825" y="25146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11</xdr:row>
      <xdr:rowOff>295275</xdr:rowOff>
    </xdr:from>
    <xdr:to>
      <xdr:col>4</xdr:col>
      <xdr:colOff>866775</xdr:colOff>
      <xdr:row>11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5050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11</xdr:row>
      <xdr:rowOff>285750</xdr:rowOff>
    </xdr:from>
    <xdr:to>
      <xdr:col>5</xdr:col>
      <xdr:colOff>752475</xdr:colOff>
      <xdr:row>11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4955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11</xdr:row>
      <xdr:rowOff>285750</xdr:rowOff>
    </xdr:from>
    <xdr:to>
      <xdr:col>7</xdr:col>
      <xdr:colOff>638175</xdr:colOff>
      <xdr:row>11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4955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11</xdr:row>
      <xdr:rowOff>333375</xdr:rowOff>
    </xdr:from>
    <xdr:to>
      <xdr:col>8</xdr:col>
      <xdr:colOff>752475</xdr:colOff>
      <xdr:row>11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5431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11</xdr:row>
      <xdr:rowOff>314325</xdr:rowOff>
    </xdr:from>
    <xdr:to>
      <xdr:col>9</xdr:col>
      <xdr:colOff>771525</xdr:colOff>
      <xdr:row>11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5241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11</xdr:row>
      <xdr:rowOff>285750</xdr:rowOff>
    </xdr:from>
    <xdr:to>
      <xdr:col>10</xdr:col>
      <xdr:colOff>771525</xdr:colOff>
      <xdr:row>11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4955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11</xdr:row>
      <xdr:rowOff>295275</xdr:rowOff>
    </xdr:from>
    <xdr:to>
      <xdr:col>4</xdr:col>
      <xdr:colOff>866775</xdr:colOff>
      <xdr:row>11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4955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11</xdr:row>
      <xdr:rowOff>285750</xdr:rowOff>
    </xdr:from>
    <xdr:to>
      <xdr:col>5</xdr:col>
      <xdr:colOff>752475</xdr:colOff>
      <xdr:row>11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4860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11</xdr:row>
      <xdr:rowOff>285750</xdr:rowOff>
    </xdr:from>
    <xdr:to>
      <xdr:col>7</xdr:col>
      <xdr:colOff>638175</xdr:colOff>
      <xdr:row>11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4860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11</xdr:row>
      <xdr:rowOff>333375</xdr:rowOff>
    </xdr:from>
    <xdr:to>
      <xdr:col>8</xdr:col>
      <xdr:colOff>752475</xdr:colOff>
      <xdr:row>11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5336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11</xdr:row>
      <xdr:rowOff>314325</xdr:rowOff>
    </xdr:from>
    <xdr:to>
      <xdr:col>9</xdr:col>
      <xdr:colOff>771525</xdr:colOff>
      <xdr:row>11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5146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11</xdr:row>
      <xdr:rowOff>285750</xdr:rowOff>
    </xdr:from>
    <xdr:to>
      <xdr:col>10</xdr:col>
      <xdr:colOff>771525</xdr:colOff>
      <xdr:row>11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4860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295275</xdr:rowOff>
    </xdr:from>
    <xdr:to>
      <xdr:col>4</xdr:col>
      <xdr:colOff>866775</xdr:colOff>
      <xdr:row>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8478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7</xdr:row>
      <xdr:rowOff>285750</xdr:rowOff>
    </xdr:from>
    <xdr:to>
      <xdr:col>5</xdr:col>
      <xdr:colOff>752475</xdr:colOff>
      <xdr:row>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8383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7</xdr:row>
      <xdr:rowOff>285750</xdr:rowOff>
    </xdr:from>
    <xdr:to>
      <xdr:col>7</xdr:col>
      <xdr:colOff>638175</xdr:colOff>
      <xdr:row>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8383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333375</xdr:rowOff>
    </xdr:from>
    <xdr:to>
      <xdr:col>8</xdr:col>
      <xdr:colOff>752475</xdr:colOff>
      <xdr:row>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18859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7</xdr:row>
      <xdr:rowOff>314325</xdr:rowOff>
    </xdr:from>
    <xdr:to>
      <xdr:col>9</xdr:col>
      <xdr:colOff>771525</xdr:colOff>
      <xdr:row>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18669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285750</xdr:rowOff>
    </xdr:from>
    <xdr:to>
      <xdr:col>10</xdr:col>
      <xdr:colOff>771525</xdr:colOff>
      <xdr:row>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18383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295275</xdr:rowOff>
    </xdr:from>
    <xdr:to>
      <xdr:col>4</xdr:col>
      <xdr:colOff>866775</xdr:colOff>
      <xdr:row>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8478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7</xdr:row>
      <xdr:rowOff>285750</xdr:rowOff>
    </xdr:from>
    <xdr:to>
      <xdr:col>5</xdr:col>
      <xdr:colOff>752475</xdr:colOff>
      <xdr:row>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8383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7</xdr:row>
      <xdr:rowOff>285750</xdr:rowOff>
    </xdr:from>
    <xdr:to>
      <xdr:col>7</xdr:col>
      <xdr:colOff>638175</xdr:colOff>
      <xdr:row>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8383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333375</xdr:rowOff>
    </xdr:from>
    <xdr:to>
      <xdr:col>8</xdr:col>
      <xdr:colOff>752475</xdr:colOff>
      <xdr:row>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18859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7</xdr:row>
      <xdr:rowOff>314325</xdr:rowOff>
    </xdr:from>
    <xdr:to>
      <xdr:col>9</xdr:col>
      <xdr:colOff>771525</xdr:colOff>
      <xdr:row>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18669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285750</xdr:rowOff>
    </xdr:from>
    <xdr:to>
      <xdr:col>10</xdr:col>
      <xdr:colOff>771525</xdr:colOff>
      <xdr:row>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18383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295275</xdr:rowOff>
    </xdr:from>
    <xdr:to>
      <xdr:col>4</xdr:col>
      <xdr:colOff>866775</xdr:colOff>
      <xdr:row>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8478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7</xdr:row>
      <xdr:rowOff>285750</xdr:rowOff>
    </xdr:from>
    <xdr:to>
      <xdr:col>5</xdr:col>
      <xdr:colOff>752475</xdr:colOff>
      <xdr:row>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8383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7</xdr:row>
      <xdr:rowOff>285750</xdr:rowOff>
    </xdr:from>
    <xdr:to>
      <xdr:col>7</xdr:col>
      <xdr:colOff>638175</xdr:colOff>
      <xdr:row>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8383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333375</xdr:rowOff>
    </xdr:from>
    <xdr:to>
      <xdr:col>8</xdr:col>
      <xdr:colOff>752475</xdr:colOff>
      <xdr:row>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18859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7</xdr:row>
      <xdr:rowOff>314325</xdr:rowOff>
    </xdr:from>
    <xdr:to>
      <xdr:col>9</xdr:col>
      <xdr:colOff>771525</xdr:colOff>
      <xdr:row>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18669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285750</xdr:rowOff>
    </xdr:from>
    <xdr:to>
      <xdr:col>10</xdr:col>
      <xdr:colOff>771525</xdr:colOff>
      <xdr:row>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18383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7</xdr:row>
      <xdr:rowOff>295275</xdr:rowOff>
    </xdr:from>
    <xdr:to>
      <xdr:col>4</xdr:col>
      <xdr:colOff>866775</xdr:colOff>
      <xdr:row>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18478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7</xdr:row>
      <xdr:rowOff>285750</xdr:rowOff>
    </xdr:from>
    <xdr:to>
      <xdr:col>5</xdr:col>
      <xdr:colOff>752475</xdr:colOff>
      <xdr:row>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18383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7</xdr:row>
      <xdr:rowOff>285750</xdr:rowOff>
    </xdr:from>
    <xdr:to>
      <xdr:col>7</xdr:col>
      <xdr:colOff>638175</xdr:colOff>
      <xdr:row>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18383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7</xdr:row>
      <xdr:rowOff>333375</xdr:rowOff>
    </xdr:from>
    <xdr:to>
      <xdr:col>8</xdr:col>
      <xdr:colOff>752475</xdr:colOff>
      <xdr:row>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18859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7</xdr:row>
      <xdr:rowOff>314325</xdr:rowOff>
    </xdr:from>
    <xdr:to>
      <xdr:col>9</xdr:col>
      <xdr:colOff>771525</xdr:colOff>
      <xdr:row>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18669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7</xdr:row>
      <xdr:rowOff>285750</xdr:rowOff>
    </xdr:from>
    <xdr:to>
      <xdr:col>10</xdr:col>
      <xdr:colOff>771525</xdr:colOff>
      <xdr:row>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18383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3"/>
  <sheetViews>
    <sheetView tabSelected="1" view="pageBreakPreview" zoomScaleSheetLayoutView="100" zoomScalePageLayoutView="0" workbookViewId="0" topLeftCell="A46">
      <selection activeCell="A1" sqref="A1:IV16384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4.0039062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0:11" ht="12.75">
      <c r="J1" s="52" t="s">
        <v>88</v>
      </c>
      <c r="K1" s="52"/>
    </row>
    <row r="2" spans="8:11" ht="12.75" customHeight="1">
      <c r="H2" s="52" t="s">
        <v>73</v>
      </c>
      <c r="I2" s="52"/>
      <c r="J2" s="52"/>
      <c r="K2" s="52"/>
    </row>
    <row r="3" spans="9:11" ht="12.75">
      <c r="I3" s="52" t="s">
        <v>89</v>
      </c>
      <c r="J3" s="52"/>
      <c r="K3" s="52"/>
    </row>
    <row r="4" ht="15" customHeight="1"/>
    <row r="5" spans="1:11" ht="14.25">
      <c r="A5" s="54" t="s">
        <v>10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4.25">
      <c r="A6" s="54" t="s">
        <v>60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4.25">
      <c r="A7" s="54" t="s">
        <v>23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9" spans="1:11" ht="32.25" customHeight="1">
      <c r="A9" s="59" t="s">
        <v>0</v>
      </c>
      <c r="B9" s="59" t="s">
        <v>1</v>
      </c>
      <c r="C9" s="56" t="s">
        <v>2</v>
      </c>
      <c r="D9" s="56" t="s">
        <v>3</v>
      </c>
      <c r="E9" s="56" t="s">
        <v>4</v>
      </c>
      <c r="F9" s="56" t="s">
        <v>5</v>
      </c>
      <c r="G9" s="60" t="s">
        <v>18</v>
      </c>
      <c r="H9" s="56" t="s">
        <v>19</v>
      </c>
      <c r="I9" s="56" t="s">
        <v>20</v>
      </c>
      <c r="J9" s="56" t="s">
        <v>21</v>
      </c>
      <c r="K9" s="56" t="s">
        <v>22</v>
      </c>
    </row>
    <row r="10" spans="1:11" ht="33.75" customHeight="1">
      <c r="A10" s="59"/>
      <c r="B10" s="59"/>
      <c r="C10" s="56"/>
      <c r="D10" s="56"/>
      <c r="E10" s="56"/>
      <c r="F10" s="56"/>
      <c r="G10" s="60"/>
      <c r="H10" s="56"/>
      <c r="I10" s="56"/>
      <c r="J10" s="56"/>
      <c r="K10" s="56"/>
    </row>
    <row r="11" spans="1:11" ht="0.75" customHeight="1">
      <c r="A11" s="59"/>
      <c r="B11" s="59"/>
      <c r="C11" s="56"/>
      <c r="D11" s="56"/>
      <c r="E11" s="56"/>
      <c r="F11" s="56"/>
      <c r="G11" s="60"/>
      <c r="H11" s="56"/>
      <c r="I11" s="56"/>
      <c r="J11" s="56"/>
      <c r="K11" s="56"/>
    </row>
    <row r="12" spans="1:11" ht="60" customHeight="1">
      <c r="A12" s="59"/>
      <c r="B12" s="59"/>
      <c r="C12" s="56"/>
      <c r="D12" s="56"/>
      <c r="E12" s="56"/>
      <c r="F12" s="56"/>
      <c r="G12" s="60"/>
      <c r="H12" s="56"/>
      <c r="I12" s="56"/>
      <c r="J12" s="56"/>
      <c r="K12" s="56"/>
    </row>
    <row r="13" spans="1:1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4">
        <v>7</v>
      </c>
      <c r="H13" s="13">
        <v>8</v>
      </c>
      <c r="I13" s="13">
        <v>9</v>
      </c>
      <c r="J13" s="13">
        <v>10</v>
      </c>
      <c r="K13" s="13">
        <v>11</v>
      </c>
    </row>
    <row r="14" spans="1:11" ht="12.75" customHeight="1">
      <c r="A14" s="57" t="s">
        <v>61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4" s="18" customFormat="1" ht="42.75" customHeight="1">
      <c r="A15" s="2" t="s">
        <v>53</v>
      </c>
      <c r="B15" s="2" t="s">
        <v>55</v>
      </c>
      <c r="C15" s="1">
        <v>856</v>
      </c>
      <c r="D15" s="1">
        <v>876</v>
      </c>
      <c r="E15" s="3" t="s">
        <v>7</v>
      </c>
      <c r="F15" s="3" t="s">
        <v>7</v>
      </c>
      <c r="G15" s="4" t="s">
        <v>7</v>
      </c>
      <c r="H15" s="3" t="s">
        <v>7</v>
      </c>
      <c r="I15" s="3" t="s">
        <v>7</v>
      </c>
      <c r="J15" s="15">
        <f>IF(C15&gt;D15,C15/D15,D15/C15)*100</f>
        <v>102.34</v>
      </c>
      <c r="K15" s="3" t="s">
        <v>7</v>
      </c>
      <c r="N15" s="23"/>
    </row>
    <row r="16" spans="1:14" s="18" customFormat="1" ht="76.5" customHeight="1">
      <c r="A16" s="2" t="s">
        <v>81</v>
      </c>
      <c r="B16" s="27" t="s">
        <v>6</v>
      </c>
      <c r="C16" s="1">
        <v>100</v>
      </c>
      <c r="D16" s="1">
        <v>100</v>
      </c>
      <c r="E16" s="3" t="s">
        <v>7</v>
      </c>
      <c r="F16" s="3" t="s">
        <v>7</v>
      </c>
      <c r="G16" s="4" t="s">
        <v>7</v>
      </c>
      <c r="H16" s="3" t="s">
        <v>7</v>
      </c>
      <c r="I16" s="3" t="s">
        <v>7</v>
      </c>
      <c r="J16" s="15">
        <f>IF(C16&gt;D16,C16/D16,D16/C16)*100</f>
        <v>100</v>
      </c>
      <c r="K16" s="3" t="s">
        <v>7</v>
      </c>
      <c r="N16" s="23"/>
    </row>
    <row r="17" spans="1:14" s="18" customFormat="1" ht="36">
      <c r="A17" s="2" t="s">
        <v>78</v>
      </c>
      <c r="B17" s="27" t="s">
        <v>6</v>
      </c>
      <c r="C17" s="1">
        <v>74</v>
      </c>
      <c r="D17" s="1">
        <v>75</v>
      </c>
      <c r="E17" s="3" t="s">
        <v>7</v>
      </c>
      <c r="F17" s="3" t="s">
        <v>7</v>
      </c>
      <c r="G17" s="4" t="s">
        <v>7</v>
      </c>
      <c r="H17" s="3" t="s">
        <v>7</v>
      </c>
      <c r="I17" s="3" t="s">
        <v>7</v>
      </c>
      <c r="J17" s="15">
        <f>IF(C17&gt;D17,C17/D17,D17/C17)*100</f>
        <v>101.35</v>
      </c>
      <c r="K17" s="3" t="s">
        <v>7</v>
      </c>
      <c r="N17" s="23"/>
    </row>
    <row r="18" spans="1:14" s="18" customFormat="1" ht="76.5" customHeight="1">
      <c r="A18" s="2" t="s">
        <v>54</v>
      </c>
      <c r="B18" s="27" t="s">
        <v>6</v>
      </c>
      <c r="C18" s="1">
        <v>37.3</v>
      </c>
      <c r="D18" s="1">
        <v>37.3</v>
      </c>
      <c r="E18" s="3" t="s">
        <v>7</v>
      </c>
      <c r="F18" s="3" t="s">
        <v>7</v>
      </c>
      <c r="G18" s="4" t="s">
        <v>7</v>
      </c>
      <c r="H18" s="3" t="s">
        <v>7</v>
      </c>
      <c r="I18" s="3" t="s">
        <v>7</v>
      </c>
      <c r="J18" s="15">
        <f>IF(C18&gt;D18,C18/D18,D18/C18)*100</f>
        <v>100</v>
      </c>
      <c r="K18" s="3" t="s">
        <v>7</v>
      </c>
      <c r="N18" s="23"/>
    </row>
    <row r="19" spans="1:14" s="18" customFormat="1" ht="12">
      <c r="A19" s="6" t="s">
        <v>8</v>
      </c>
      <c r="B19" s="6" t="s">
        <v>9</v>
      </c>
      <c r="C19" s="3" t="s">
        <v>7</v>
      </c>
      <c r="D19" s="3" t="s">
        <v>7</v>
      </c>
      <c r="E19" s="3" t="s">
        <v>7</v>
      </c>
      <c r="F19" s="3" t="s">
        <v>7</v>
      </c>
      <c r="G19" s="71">
        <f>6328248.96434-2118.9-6620</f>
        <v>6319510.06434</v>
      </c>
      <c r="H19" s="3" t="s">
        <v>7</v>
      </c>
      <c r="I19" s="4">
        <f>F52*H52+F55*H55</f>
        <v>106.14</v>
      </c>
      <c r="J19" s="3" t="s">
        <v>7</v>
      </c>
      <c r="K19" s="15">
        <f>AVERAGE(J15:J18)</f>
        <v>100.92</v>
      </c>
      <c r="N19" s="23"/>
    </row>
    <row r="20" spans="1:11" s="18" customFormat="1" ht="12">
      <c r="A20" s="55" t="s">
        <v>14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s="18" customFormat="1" ht="48">
      <c r="A21" s="2" t="s">
        <v>36</v>
      </c>
      <c r="B21" s="6" t="s">
        <v>6</v>
      </c>
      <c r="C21" s="1">
        <v>85</v>
      </c>
      <c r="D21" s="1">
        <v>87.6</v>
      </c>
      <c r="E21" s="24">
        <f>IF(C21&gt;D21,C21/D21,D21/C21)*100</f>
        <v>103.06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8">
      <c r="A22" s="5" t="s">
        <v>37</v>
      </c>
      <c r="B22" s="6" t="s">
        <v>6</v>
      </c>
      <c r="C22" s="1">
        <v>25.5</v>
      </c>
      <c r="D22" s="1">
        <v>25.5</v>
      </c>
      <c r="E22" s="24">
        <f aca="true" t="shared" si="0" ref="E22:E35">IF(C22&gt;D22,C22/D22,D22/C22)*100</f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48">
      <c r="A23" s="5" t="s">
        <v>50</v>
      </c>
      <c r="B23" s="6" t="s">
        <v>6</v>
      </c>
      <c r="C23" s="1">
        <v>0.51</v>
      </c>
      <c r="D23" s="1">
        <v>0.51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66.75" customHeight="1">
      <c r="A24" s="2" t="s">
        <v>35</v>
      </c>
      <c r="B24" s="6" t="s">
        <v>6</v>
      </c>
      <c r="C24" s="1">
        <v>100</v>
      </c>
      <c r="D24" s="1">
        <v>100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48">
      <c r="A25" s="2" t="s">
        <v>79</v>
      </c>
      <c r="B25" s="6" t="s">
        <v>6</v>
      </c>
      <c r="C25" s="1">
        <v>90</v>
      </c>
      <c r="D25" s="1">
        <v>90</v>
      </c>
      <c r="E25" s="24">
        <f t="shared" si="0"/>
        <v>100</v>
      </c>
      <c r="F25" s="3" t="s">
        <v>7</v>
      </c>
      <c r="G25" s="4" t="s">
        <v>7</v>
      </c>
      <c r="H25" s="3" t="s">
        <v>7</v>
      </c>
      <c r="I25" s="3" t="s">
        <v>7</v>
      </c>
      <c r="J25" s="3" t="s">
        <v>7</v>
      </c>
      <c r="K25" s="3" t="s">
        <v>7</v>
      </c>
    </row>
    <row r="26" spans="1:11" s="18" customFormat="1" ht="36">
      <c r="A26" s="5" t="s">
        <v>38</v>
      </c>
      <c r="B26" s="6" t="s">
        <v>6</v>
      </c>
      <c r="C26" s="1">
        <v>88</v>
      </c>
      <c r="D26" s="1">
        <v>83.8</v>
      </c>
      <c r="E26" s="24">
        <f>D26/C26*100</f>
        <v>95.23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49.5" customHeight="1">
      <c r="A27" s="5" t="s">
        <v>39</v>
      </c>
      <c r="B27" s="6" t="s">
        <v>6</v>
      </c>
      <c r="C27" s="1">
        <v>4</v>
      </c>
      <c r="D27" s="1">
        <v>6.4</v>
      </c>
      <c r="E27" s="24">
        <f t="shared" si="0"/>
        <v>160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5" t="s">
        <v>40</v>
      </c>
      <c r="B28" s="6" t="s">
        <v>6</v>
      </c>
      <c r="C28" s="1">
        <v>66.7</v>
      </c>
      <c r="D28" s="1">
        <v>66.7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2.75" customHeight="1">
      <c r="A29" s="5" t="s">
        <v>41</v>
      </c>
      <c r="B29" s="6" t="s">
        <v>6</v>
      </c>
      <c r="C29" s="1">
        <v>33.3</v>
      </c>
      <c r="D29" s="1">
        <v>33.3</v>
      </c>
      <c r="E29" s="24">
        <f>D29/C29*100</f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3.75" customHeight="1">
      <c r="A30" s="5" t="s">
        <v>42</v>
      </c>
      <c r="B30" s="6" t="s">
        <v>6</v>
      </c>
      <c r="C30" s="1">
        <v>15.2</v>
      </c>
      <c r="D30" s="1">
        <v>15.2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39.75" customHeight="1">
      <c r="A31" s="5" t="s">
        <v>43</v>
      </c>
      <c r="B31" s="3" t="s">
        <v>44</v>
      </c>
      <c r="C31" s="1">
        <v>41.3</v>
      </c>
      <c r="D31" s="1">
        <v>43.7</v>
      </c>
      <c r="E31" s="24">
        <f t="shared" si="0"/>
        <v>105.81</v>
      </c>
      <c r="F31" s="1" t="s">
        <v>7</v>
      </c>
      <c r="G31" s="24" t="s">
        <v>7</v>
      </c>
      <c r="H31" s="1" t="s">
        <v>7</v>
      </c>
      <c r="I31" s="1" t="s">
        <v>7</v>
      </c>
      <c r="J31" s="1" t="s">
        <v>7</v>
      </c>
      <c r="K31" s="1" t="s">
        <v>7</v>
      </c>
    </row>
    <row r="32" spans="1:11" s="18" customFormat="1" ht="75" customHeight="1">
      <c r="A32" s="2" t="s">
        <v>32</v>
      </c>
      <c r="B32" s="2" t="s">
        <v>6</v>
      </c>
      <c r="C32" s="1">
        <v>100</v>
      </c>
      <c r="D32" s="1">
        <v>100</v>
      </c>
      <c r="E32" s="24">
        <f t="shared" si="0"/>
        <v>100</v>
      </c>
      <c r="F32" s="1" t="s">
        <v>7</v>
      </c>
      <c r="G32" s="24" t="s">
        <v>7</v>
      </c>
      <c r="H32" s="1" t="s">
        <v>7</v>
      </c>
      <c r="I32" s="1" t="s">
        <v>7</v>
      </c>
      <c r="J32" s="1" t="s">
        <v>7</v>
      </c>
      <c r="K32" s="1" t="s">
        <v>7</v>
      </c>
    </row>
    <row r="33" spans="1:11" s="18" customFormat="1" ht="72">
      <c r="A33" s="2" t="s">
        <v>33</v>
      </c>
      <c r="B33" s="2" t="s">
        <v>6</v>
      </c>
      <c r="C33" s="1">
        <v>100</v>
      </c>
      <c r="D33" s="1">
        <v>100</v>
      </c>
      <c r="E33" s="24">
        <f t="shared" si="0"/>
        <v>100</v>
      </c>
      <c r="F33" s="1" t="s">
        <v>7</v>
      </c>
      <c r="G33" s="24" t="s">
        <v>7</v>
      </c>
      <c r="H33" s="1" t="s">
        <v>7</v>
      </c>
      <c r="I33" s="1" t="s">
        <v>7</v>
      </c>
      <c r="J33" s="1" t="s">
        <v>7</v>
      </c>
      <c r="K33" s="1" t="s">
        <v>7</v>
      </c>
    </row>
    <row r="34" spans="1:11" s="18" customFormat="1" ht="77.25" customHeight="1">
      <c r="A34" s="2" t="s">
        <v>34</v>
      </c>
      <c r="B34" s="2" t="s">
        <v>6</v>
      </c>
      <c r="C34" s="1">
        <v>100</v>
      </c>
      <c r="D34" s="1">
        <v>100</v>
      </c>
      <c r="E34" s="24">
        <f t="shared" si="0"/>
        <v>100</v>
      </c>
      <c r="F34" s="1" t="s">
        <v>7</v>
      </c>
      <c r="G34" s="24" t="s">
        <v>7</v>
      </c>
      <c r="H34" s="1" t="s">
        <v>7</v>
      </c>
      <c r="I34" s="1" t="s">
        <v>7</v>
      </c>
      <c r="J34" s="1" t="s">
        <v>7</v>
      </c>
      <c r="K34" s="1" t="s">
        <v>7</v>
      </c>
    </row>
    <row r="35" spans="1:11" s="18" customFormat="1" ht="61.5" customHeight="1">
      <c r="A35" s="2" t="s">
        <v>48</v>
      </c>
      <c r="B35" s="2" t="s">
        <v>6</v>
      </c>
      <c r="C35" s="1">
        <v>100</v>
      </c>
      <c r="D35" s="1">
        <v>100</v>
      </c>
      <c r="E35" s="24">
        <f t="shared" si="0"/>
        <v>100</v>
      </c>
      <c r="F35" s="1" t="s">
        <v>7</v>
      </c>
      <c r="G35" s="24" t="s">
        <v>7</v>
      </c>
      <c r="H35" s="1" t="s">
        <v>7</v>
      </c>
      <c r="I35" s="1" t="s">
        <v>7</v>
      </c>
      <c r="J35" s="1" t="s">
        <v>7</v>
      </c>
      <c r="K35" s="1" t="s">
        <v>7</v>
      </c>
    </row>
    <row r="36" spans="1:11" s="18" customFormat="1" ht="26.25" customHeight="1">
      <c r="A36" s="16" t="s">
        <v>45</v>
      </c>
      <c r="B36" s="2"/>
      <c r="C36" s="1"/>
      <c r="D36" s="1"/>
      <c r="E36" s="24"/>
      <c r="F36" s="17"/>
      <c r="G36" s="10"/>
      <c r="H36" s="17"/>
      <c r="I36" s="17"/>
      <c r="J36" s="17"/>
      <c r="K36" s="17"/>
    </row>
    <row r="37" spans="1:11" s="18" customFormat="1" ht="27.75" customHeight="1">
      <c r="A37" s="16" t="s">
        <v>46</v>
      </c>
      <c r="B37" s="6" t="s">
        <v>49</v>
      </c>
      <c r="C37" s="29">
        <v>24496</v>
      </c>
      <c r="D37" s="29">
        <v>24496</v>
      </c>
      <c r="E37" s="24">
        <f>D37/C37*100</f>
        <v>100</v>
      </c>
      <c r="F37" s="17" t="s">
        <v>7</v>
      </c>
      <c r="G37" s="10" t="s">
        <v>7</v>
      </c>
      <c r="H37" s="17" t="s">
        <v>7</v>
      </c>
      <c r="I37" s="17" t="s">
        <v>7</v>
      </c>
      <c r="J37" s="17" t="s">
        <v>7</v>
      </c>
      <c r="K37" s="17" t="s">
        <v>7</v>
      </c>
    </row>
    <row r="38" spans="1:11" s="18" customFormat="1" ht="14.25" customHeight="1">
      <c r="A38" s="35" t="s">
        <v>67</v>
      </c>
      <c r="B38" s="6" t="s">
        <v>49</v>
      </c>
      <c r="C38" s="29">
        <v>29394</v>
      </c>
      <c r="D38" s="29">
        <v>28543</v>
      </c>
      <c r="E38" s="24">
        <f>D38/C38*100</f>
        <v>97.1</v>
      </c>
      <c r="F38" s="17" t="s">
        <v>7</v>
      </c>
      <c r="G38" s="10" t="s">
        <v>7</v>
      </c>
      <c r="H38" s="17" t="s">
        <v>7</v>
      </c>
      <c r="I38" s="17" t="s">
        <v>7</v>
      </c>
      <c r="J38" s="17" t="s">
        <v>7</v>
      </c>
      <c r="K38" s="17" t="s">
        <v>7</v>
      </c>
    </row>
    <row r="39" spans="1:11" s="18" customFormat="1" ht="12">
      <c r="A39" s="5" t="s">
        <v>47</v>
      </c>
      <c r="B39" s="6" t="s">
        <v>49</v>
      </c>
      <c r="C39" s="29">
        <v>29971</v>
      </c>
      <c r="D39" s="29">
        <v>29066</v>
      </c>
      <c r="E39" s="24">
        <f>D39/C39*100</f>
        <v>96.98</v>
      </c>
      <c r="F39" s="17" t="s">
        <v>7</v>
      </c>
      <c r="G39" s="10" t="s">
        <v>7</v>
      </c>
      <c r="H39" s="17" t="s">
        <v>7</v>
      </c>
      <c r="I39" s="17" t="s">
        <v>7</v>
      </c>
      <c r="J39" s="17" t="s">
        <v>7</v>
      </c>
      <c r="K39" s="17" t="s">
        <v>7</v>
      </c>
    </row>
    <row r="40" spans="1:11" s="18" customFormat="1" ht="132">
      <c r="A40" s="5" t="s">
        <v>59</v>
      </c>
      <c r="B40" s="2" t="s">
        <v>6</v>
      </c>
      <c r="C40" s="1">
        <v>100</v>
      </c>
      <c r="D40" s="1">
        <v>100</v>
      </c>
      <c r="E40" s="24">
        <f>IF(C40&gt;D40,C40/D40,D40/C40)*100</f>
        <v>100</v>
      </c>
      <c r="F40" s="3" t="s">
        <v>7</v>
      </c>
      <c r="G40" s="4" t="s">
        <v>7</v>
      </c>
      <c r="H40" s="3" t="s">
        <v>7</v>
      </c>
      <c r="I40" s="3" t="s">
        <v>7</v>
      </c>
      <c r="J40" s="3" t="s">
        <v>7</v>
      </c>
      <c r="K40" s="3" t="s">
        <v>7</v>
      </c>
    </row>
    <row r="41" spans="1:11" s="18" customFormat="1" ht="36">
      <c r="A41" s="5" t="s">
        <v>57</v>
      </c>
      <c r="B41" s="2" t="s">
        <v>6</v>
      </c>
      <c r="C41" s="46">
        <v>99.6</v>
      </c>
      <c r="D41" s="29">
        <v>100</v>
      </c>
      <c r="E41" s="24">
        <f>IF(C41&gt;D41,C41/D41,D41/C41)*100</f>
        <v>100.4</v>
      </c>
      <c r="F41" s="3" t="s">
        <v>7</v>
      </c>
      <c r="G41" s="4" t="s">
        <v>7</v>
      </c>
      <c r="H41" s="3" t="s">
        <v>7</v>
      </c>
      <c r="I41" s="3" t="s">
        <v>7</v>
      </c>
      <c r="J41" s="3" t="s">
        <v>7</v>
      </c>
      <c r="K41" s="3" t="s">
        <v>7</v>
      </c>
    </row>
    <row r="42" spans="1:11" s="18" customFormat="1" ht="48">
      <c r="A42" s="5" t="s">
        <v>56</v>
      </c>
      <c r="B42" s="2" t="s">
        <v>6</v>
      </c>
      <c r="C42" s="24">
        <v>99.63</v>
      </c>
      <c r="D42" s="29">
        <v>99</v>
      </c>
      <c r="E42" s="24">
        <f>D42/C42*100</f>
        <v>99.37</v>
      </c>
      <c r="F42" s="3" t="s">
        <v>7</v>
      </c>
      <c r="G42" s="4" t="s">
        <v>7</v>
      </c>
      <c r="H42" s="3" t="s">
        <v>7</v>
      </c>
      <c r="I42" s="3" t="s">
        <v>7</v>
      </c>
      <c r="J42" s="3" t="s">
        <v>7</v>
      </c>
      <c r="K42" s="3" t="s">
        <v>7</v>
      </c>
    </row>
    <row r="43" spans="1:11" s="18" customFormat="1" ht="36">
      <c r="A43" s="2" t="s">
        <v>80</v>
      </c>
      <c r="B43" s="6" t="s">
        <v>6</v>
      </c>
      <c r="C43" s="1">
        <v>32</v>
      </c>
      <c r="D43" s="1">
        <v>32</v>
      </c>
      <c r="E43" s="24">
        <f>IF(C43&gt;D43,C43/D43,D43/C43)*100</f>
        <v>100</v>
      </c>
      <c r="F43" s="3" t="s">
        <v>7</v>
      </c>
      <c r="G43" s="4" t="s">
        <v>7</v>
      </c>
      <c r="H43" s="3" t="s">
        <v>7</v>
      </c>
      <c r="I43" s="3" t="s">
        <v>7</v>
      </c>
      <c r="J43" s="3" t="s">
        <v>7</v>
      </c>
      <c r="K43" s="3" t="s">
        <v>7</v>
      </c>
    </row>
    <row r="44" spans="1:11" s="18" customFormat="1" ht="37.5" customHeight="1">
      <c r="A44" s="2" t="s">
        <v>68</v>
      </c>
      <c r="B44" s="6" t="s">
        <v>76</v>
      </c>
      <c r="C44" s="1">
        <v>26</v>
      </c>
      <c r="D44" s="1">
        <v>11</v>
      </c>
      <c r="E44" s="24">
        <f>D44/C44*100</f>
        <v>42.31</v>
      </c>
      <c r="F44" s="3" t="s">
        <v>7</v>
      </c>
      <c r="G44" s="4" t="s">
        <v>7</v>
      </c>
      <c r="H44" s="3" t="s">
        <v>7</v>
      </c>
      <c r="I44" s="3" t="s">
        <v>7</v>
      </c>
      <c r="J44" s="3" t="s">
        <v>7</v>
      </c>
      <c r="K44" s="3" t="s">
        <v>7</v>
      </c>
    </row>
    <row r="45" spans="1:11" s="18" customFormat="1" ht="37.5" customHeight="1">
      <c r="A45" s="2" t="s">
        <v>69</v>
      </c>
      <c r="B45" s="6" t="s">
        <v>76</v>
      </c>
      <c r="C45" s="1">
        <v>162</v>
      </c>
      <c r="D45" s="1">
        <v>109</v>
      </c>
      <c r="E45" s="24">
        <f>D45/C45*100</f>
        <v>67.28</v>
      </c>
      <c r="F45" s="3" t="s">
        <v>7</v>
      </c>
      <c r="G45" s="4" t="s">
        <v>7</v>
      </c>
      <c r="H45" s="3" t="s">
        <v>7</v>
      </c>
      <c r="I45" s="3" t="s">
        <v>7</v>
      </c>
      <c r="J45" s="3" t="s">
        <v>7</v>
      </c>
      <c r="K45" s="3" t="s">
        <v>7</v>
      </c>
    </row>
    <row r="46" spans="1:11" s="18" customFormat="1" ht="73.5" customHeight="1">
      <c r="A46" s="2" t="s">
        <v>70</v>
      </c>
      <c r="B46" s="6" t="s">
        <v>76</v>
      </c>
      <c r="C46" s="1">
        <v>2</v>
      </c>
      <c r="D46" s="1">
        <v>6</v>
      </c>
      <c r="E46" s="24">
        <f>D46/C46*100</f>
        <v>300</v>
      </c>
      <c r="F46" s="3" t="s">
        <v>7</v>
      </c>
      <c r="G46" s="4" t="s">
        <v>7</v>
      </c>
      <c r="H46" s="3" t="s">
        <v>7</v>
      </c>
      <c r="I46" s="3" t="s">
        <v>7</v>
      </c>
      <c r="J46" s="3" t="s">
        <v>7</v>
      </c>
      <c r="K46" s="3" t="s">
        <v>7</v>
      </c>
    </row>
    <row r="47" spans="1:11" s="18" customFormat="1" ht="53.25" customHeight="1">
      <c r="A47" s="2" t="s">
        <v>71</v>
      </c>
      <c r="B47" s="6" t="s">
        <v>6</v>
      </c>
      <c r="C47" s="1">
        <v>26.1</v>
      </c>
      <c r="D47" s="1">
        <v>27.8</v>
      </c>
      <c r="E47" s="24">
        <f>IF(C47&gt;D47,C47/D47,D47/C47)*100</f>
        <v>106.51</v>
      </c>
      <c r="F47" s="3" t="s">
        <v>7</v>
      </c>
      <c r="G47" s="4" t="s">
        <v>7</v>
      </c>
      <c r="H47" s="3" t="s">
        <v>7</v>
      </c>
      <c r="I47" s="3" t="s">
        <v>7</v>
      </c>
      <c r="J47" s="3" t="s">
        <v>7</v>
      </c>
      <c r="K47" s="3" t="s">
        <v>7</v>
      </c>
    </row>
    <row r="48" spans="1:11" s="18" customFormat="1" ht="53.25" customHeight="1">
      <c r="A48" s="2" t="s">
        <v>72</v>
      </c>
      <c r="B48" s="6" t="s">
        <v>77</v>
      </c>
      <c r="C48" s="1">
        <v>100</v>
      </c>
      <c r="D48" s="1">
        <v>100</v>
      </c>
      <c r="E48" s="24">
        <f>IF(C48&gt;D48,C48/D48,D48/C48)*100</f>
        <v>100</v>
      </c>
      <c r="F48" s="3" t="s">
        <v>7</v>
      </c>
      <c r="G48" s="4" t="s">
        <v>7</v>
      </c>
      <c r="H48" s="3" t="s">
        <v>7</v>
      </c>
      <c r="I48" s="3" t="s">
        <v>7</v>
      </c>
      <c r="J48" s="3" t="s">
        <v>7</v>
      </c>
      <c r="K48" s="3" t="s">
        <v>7</v>
      </c>
    </row>
    <row r="49" spans="1:11" s="18" customFormat="1" ht="62.25" customHeight="1">
      <c r="A49" s="2" t="s">
        <v>82</v>
      </c>
      <c r="B49" s="6" t="s">
        <v>76</v>
      </c>
      <c r="C49" s="1">
        <v>106</v>
      </c>
      <c r="D49" s="1">
        <v>95</v>
      </c>
      <c r="E49" s="24">
        <f>IF(C49&gt;D49,C49/D49,D49/C49)*100</f>
        <v>111.58</v>
      </c>
      <c r="F49" s="3" t="s">
        <v>7</v>
      </c>
      <c r="G49" s="4" t="s">
        <v>7</v>
      </c>
      <c r="H49" s="3" t="s">
        <v>7</v>
      </c>
      <c r="I49" s="3" t="s">
        <v>7</v>
      </c>
      <c r="J49" s="3" t="s">
        <v>7</v>
      </c>
      <c r="K49" s="3" t="s">
        <v>7</v>
      </c>
    </row>
    <row r="50" spans="1:11" s="18" customFormat="1" ht="62.25" customHeight="1">
      <c r="A50" s="2" t="s">
        <v>83</v>
      </c>
      <c r="B50" s="6" t="s">
        <v>6</v>
      </c>
      <c r="C50" s="1">
        <v>100</v>
      </c>
      <c r="D50" s="1">
        <v>100</v>
      </c>
      <c r="E50" s="24">
        <f>IF(C50&gt;D50,C50/D50,D50/C50)*100</f>
        <v>100</v>
      </c>
      <c r="F50" s="3" t="s">
        <v>7</v>
      </c>
      <c r="G50" s="4" t="s">
        <v>7</v>
      </c>
      <c r="H50" s="3" t="s">
        <v>7</v>
      </c>
      <c r="I50" s="3" t="s">
        <v>7</v>
      </c>
      <c r="J50" s="3" t="s">
        <v>7</v>
      </c>
      <c r="K50" s="3" t="s">
        <v>7</v>
      </c>
    </row>
    <row r="51" spans="1:11" s="18" customFormat="1" ht="76.5" customHeight="1">
      <c r="A51" s="2" t="s">
        <v>86</v>
      </c>
      <c r="B51" s="6" t="s">
        <v>6</v>
      </c>
      <c r="C51" s="1" t="s">
        <v>87</v>
      </c>
      <c r="D51" s="1">
        <v>100</v>
      </c>
      <c r="E51" s="24">
        <v>100</v>
      </c>
      <c r="F51" s="3" t="s">
        <v>7</v>
      </c>
      <c r="G51" s="4" t="s">
        <v>7</v>
      </c>
      <c r="H51" s="3" t="s">
        <v>7</v>
      </c>
      <c r="I51" s="3" t="s">
        <v>7</v>
      </c>
      <c r="J51" s="3" t="s">
        <v>7</v>
      </c>
      <c r="K51" s="3" t="s">
        <v>7</v>
      </c>
    </row>
    <row r="52" spans="1:11" s="18" customFormat="1" ht="12">
      <c r="A52" s="6" t="s">
        <v>16</v>
      </c>
      <c r="B52" s="6" t="s">
        <v>9</v>
      </c>
      <c r="C52" s="1" t="s">
        <v>7</v>
      </c>
      <c r="D52" s="1" t="s">
        <v>7</v>
      </c>
      <c r="E52" s="1" t="s">
        <v>7</v>
      </c>
      <c r="F52" s="24">
        <f>AVERAGE(E21:E51)</f>
        <v>106.19</v>
      </c>
      <c r="G52" s="72">
        <f>6277564.96434-2118.9-6620</f>
        <v>6268826.06434</v>
      </c>
      <c r="H52" s="25">
        <f>G52/G19</f>
        <v>0.992</v>
      </c>
      <c r="I52" s="1" t="s">
        <v>7</v>
      </c>
      <c r="J52" s="1" t="s">
        <v>7</v>
      </c>
      <c r="K52" s="1" t="s">
        <v>7</v>
      </c>
    </row>
    <row r="53" spans="1:11" s="18" customFormat="1" ht="12.75" customHeight="1">
      <c r="A53" s="55" t="s">
        <v>15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</row>
    <row r="54" spans="1:11" s="18" customFormat="1" ht="39.75" customHeight="1">
      <c r="A54" s="2" t="s">
        <v>31</v>
      </c>
      <c r="B54" s="6" t="s">
        <v>6</v>
      </c>
      <c r="C54" s="1">
        <v>90</v>
      </c>
      <c r="D54" s="1">
        <v>90</v>
      </c>
      <c r="E54" s="24">
        <f>IF(C54&gt;D54,C54/D54,D54/C54)*100</f>
        <v>100</v>
      </c>
      <c r="F54" s="17" t="s">
        <v>7</v>
      </c>
      <c r="G54" s="10" t="s">
        <v>7</v>
      </c>
      <c r="H54" s="17" t="s">
        <v>7</v>
      </c>
      <c r="I54" s="17" t="s">
        <v>7</v>
      </c>
      <c r="J54" s="17" t="s">
        <v>7</v>
      </c>
      <c r="K54" s="17" t="s">
        <v>7</v>
      </c>
    </row>
    <row r="55" spans="1:11" s="18" customFormat="1" ht="12">
      <c r="A55" s="6" t="s">
        <v>17</v>
      </c>
      <c r="B55" s="6" t="s">
        <v>9</v>
      </c>
      <c r="C55" s="17" t="s">
        <v>7</v>
      </c>
      <c r="D55" s="17" t="s">
        <v>7</v>
      </c>
      <c r="E55" s="17" t="s">
        <v>7</v>
      </c>
      <c r="F55" s="10">
        <f>AVERAGE(E54:E54)</f>
        <v>100</v>
      </c>
      <c r="G55" s="10">
        <f>G19-G52</f>
        <v>50684</v>
      </c>
      <c r="H55" s="19">
        <f>G55/G19</f>
        <v>0.008</v>
      </c>
      <c r="I55" s="17" t="s">
        <v>7</v>
      </c>
      <c r="J55" s="17" t="s">
        <v>7</v>
      </c>
      <c r="K55" s="17" t="s">
        <v>7</v>
      </c>
    </row>
    <row r="56" s="18" customFormat="1" ht="12">
      <c r="G56" s="20"/>
    </row>
    <row r="57" spans="7:11" s="18" customFormat="1" ht="12">
      <c r="G57" s="20"/>
      <c r="K57" s="26"/>
    </row>
    <row r="58" s="18" customFormat="1" ht="12">
      <c r="G58" s="20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  <row r="82" spans="1:11" ht="12.75">
      <c r="A82" s="18"/>
      <c r="B82" s="18"/>
      <c r="C82" s="18"/>
      <c r="D82" s="18"/>
      <c r="E82" s="18"/>
      <c r="F82" s="18"/>
      <c r="G82" s="20"/>
      <c r="H82" s="18"/>
      <c r="I82" s="18"/>
      <c r="J82" s="18"/>
      <c r="K82" s="18"/>
    </row>
    <row r="83" spans="1:11" ht="12.75">
      <c r="A83" s="18"/>
      <c r="B83" s="18"/>
      <c r="C83" s="18"/>
      <c r="D83" s="18"/>
      <c r="E83" s="18"/>
      <c r="F83" s="18"/>
      <c r="G83" s="20"/>
      <c r="H83" s="18"/>
      <c r="I83" s="18"/>
      <c r="J83" s="18"/>
      <c r="K83" s="18"/>
    </row>
    <row r="84" spans="1:11" ht="12.75">
      <c r="A84" s="18"/>
      <c r="B84" s="18"/>
      <c r="C84" s="18"/>
      <c r="D84" s="18"/>
      <c r="E84" s="18"/>
      <c r="F84" s="18"/>
      <c r="G84" s="20"/>
      <c r="H84" s="18"/>
      <c r="I84" s="18"/>
      <c r="J84" s="18"/>
      <c r="K84" s="18"/>
    </row>
    <row r="85" spans="1:11" ht="12.75">
      <c r="A85" s="18"/>
      <c r="B85" s="18"/>
      <c r="C85" s="18"/>
      <c r="D85" s="18"/>
      <c r="E85" s="18"/>
      <c r="F85" s="18"/>
      <c r="G85" s="20"/>
      <c r="H85" s="18"/>
      <c r="I85" s="18"/>
      <c r="J85" s="18"/>
      <c r="K85" s="18"/>
    </row>
    <row r="86" spans="1:11" ht="12.75">
      <c r="A86" s="18"/>
      <c r="B86" s="18"/>
      <c r="C86" s="18"/>
      <c r="D86" s="18"/>
      <c r="E86" s="18"/>
      <c r="F86" s="18"/>
      <c r="G86" s="20"/>
      <c r="H86" s="18"/>
      <c r="I86" s="18"/>
      <c r="J86" s="18"/>
      <c r="K86" s="18"/>
    </row>
    <row r="87" spans="1:11" ht="12.75">
      <c r="A87" s="18"/>
      <c r="B87" s="18"/>
      <c r="C87" s="18"/>
      <c r="D87" s="18"/>
      <c r="E87" s="18"/>
      <c r="F87" s="18"/>
      <c r="G87" s="20"/>
      <c r="H87" s="18"/>
      <c r="I87" s="18"/>
      <c r="J87" s="18"/>
      <c r="K87" s="18"/>
    </row>
    <row r="88" spans="1:11" ht="12.75">
      <c r="A88" s="18"/>
      <c r="B88" s="18"/>
      <c r="C88" s="18"/>
      <c r="D88" s="18"/>
      <c r="E88" s="18"/>
      <c r="F88" s="18"/>
      <c r="G88" s="20"/>
      <c r="H88" s="18"/>
      <c r="I88" s="18"/>
      <c r="J88" s="18"/>
      <c r="K88" s="18"/>
    </row>
    <row r="89" spans="1:11" ht="12.75">
      <c r="A89" s="18"/>
      <c r="B89" s="18"/>
      <c r="C89" s="18"/>
      <c r="D89" s="18"/>
      <c r="E89" s="18"/>
      <c r="F89" s="18"/>
      <c r="G89" s="20"/>
      <c r="H89" s="18"/>
      <c r="I89" s="18"/>
      <c r="J89" s="18"/>
      <c r="K89" s="18"/>
    </row>
    <row r="90" spans="1:11" ht="12.75">
      <c r="A90" s="18"/>
      <c r="B90" s="18"/>
      <c r="C90" s="18"/>
      <c r="D90" s="18"/>
      <c r="E90" s="18"/>
      <c r="F90" s="18"/>
      <c r="G90" s="20"/>
      <c r="H90" s="18"/>
      <c r="I90" s="18"/>
      <c r="J90" s="18"/>
      <c r="K90" s="18"/>
    </row>
    <row r="91" spans="1:11" ht="12.75">
      <c r="A91" s="18"/>
      <c r="B91" s="18"/>
      <c r="C91" s="18"/>
      <c r="D91" s="18"/>
      <c r="E91" s="18"/>
      <c r="F91" s="18"/>
      <c r="G91" s="20"/>
      <c r="H91" s="18"/>
      <c r="I91" s="18"/>
      <c r="J91" s="18"/>
      <c r="K91" s="18"/>
    </row>
    <row r="92" spans="1:11" ht="12.75">
      <c r="A92" s="18"/>
      <c r="B92" s="18"/>
      <c r="C92" s="18"/>
      <c r="D92" s="18"/>
      <c r="E92" s="18"/>
      <c r="F92" s="18"/>
      <c r="G92" s="20"/>
      <c r="H92" s="18"/>
      <c r="I92" s="18"/>
      <c r="J92" s="18"/>
      <c r="K92" s="18"/>
    </row>
    <row r="93" spans="1:11" ht="12.75">
      <c r="A93" s="18"/>
      <c r="B93" s="18"/>
      <c r="C93" s="18"/>
      <c r="D93" s="18"/>
      <c r="E93" s="18"/>
      <c r="F93" s="18"/>
      <c r="G93" s="20"/>
      <c r="H93" s="18"/>
      <c r="I93" s="18"/>
      <c r="J93" s="18"/>
      <c r="K93" s="18"/>
    </row>
  </sheetData>
  <sheetProtection/>
  <mergeCells count="20">
    <mergeCell ref="A14:K14"/>
    <mergeCell ref="A7:K7"/>
    <mergeCell ref="K9:K12"/>
    <mergeCell ref="E9:E12"/>
    <mergeCell ref="A9:A12"/>
    <mergeCell ref="B9:B12"/>
    <mergeCell ref="D9:D12"/>
    <mergeCell ref="H9:H12"/>
    <mergeCell ref="J9:J12"/>
    <mergeCell ref="G9:G12"/>
    <mergeCell ref="J1:K1"/>
    <mergeCell ref="H2:K2"/>
    <mergeCell ref="I3:K3"/>
    <mergeCell ref="A5:K5"/>
    <mergeCell ref="A6:K6"/>
    <mergeCell ref="A53:K53"/>
    <mergeCell ref="I9:I12"/>
    <mergeCell ref="F9:F12"/>
    <mergeCell ref="A20:K20"/>
    <mergeCell ref="C9:C12"/>
  </mergeCells>
  <printOptions/>
  <pageMargins left="0.7086614173228347" right="0.7086614173228347" top="0.7480314960629921" bottom="0.7480314960629921" header="0.31496062992125984" footer="0.31496062992125984"/>
  <pageSetup firstPageNumber="16" useFirstPageNumber="1" fitToHeight="0" fitToWidth="1" horizontalDpi="600" verticalDpi="600" orientation="landscape" paperSize="9" scale="78" r:id="rId2"/>
  <headerFooter alignWithMargins="0">
    <oddHeader>&amp;C&amp;P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zoomScaleSheetLayoutView="100" zoomScalePageLayoutView="0" workbookViewId="0" topLeftCell="A34">
      <selection activeCell="G53" sqref="G53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0:11" ht="12.75">
      <c r="J1" s="52" t="s">
        <v>84</v>
      </c>
      <c r="K1" s="52"/>
    </row>
    <row r="2" spans="8:11" ht="12.75" customHeight="1">
      <c r="H2" s="52" t="s">
        <v>73</v>
      </c>
      <c r="I2" s="52"/>
      <c r="J2" s="52"/>
      <c r="K2" s="52"/>
    </row>
    <row r="3" spans="9:11" ht="12.75">
      <c r="I3" s="53" t="s">
        <v>74</v>
      </c>
      <c r="J3" s="53"/>
      <c r="K3" s="53"/>
    </row>
    <row r="4" spans="6:12" ht="13.5" customHeight="1">
      <c r="F4" s="22"/>
      <c r="G4" s="47"/>
      <c r="H4" s="47"/>
      <c r="I4" s="47"/>
      <c r="J4" s="47"/>
      <c r="K4" s="47"/>
      <c r="L4" s="21"/>
    </row>
    <row r="5" spans="1:11" ht="14.25">
      <c r="A5" s="54" t="s">
        <v>10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4.25">
      <c r="A6" s="54" t="s">
        <v>60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4.25">
      <c r="A7" s="54" t="s">
        <v>58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9" spans="1:11" ht="32.25" customHeight="1">
      <c r="A9" s="59" t="s">
        <v>0</v>
      </c>
      <c r="B9" s="59" t="s">
        <v>1</v>
      </c>
      <c r="C9" s="56" t="s">
        <v>2</v>
      </c>
      <c r="D9" s="56" t="s">
        <v>3</v>
      </c>
      <c r="E9" s="56" t="s">
        <v>4</v>
      </c>
      <c r="F9" s="56" t="s">
        <v>5</v>
      </c>
      <c r="G9" s="60" t="s">
        <v>18</v>
      </c>
      <c r="H9" s="56" t="s">
        <v>19</v>
      </c>
      <c r="I9" s="56" t="s">
        <v>20</v>
      </c>
      <c r="J9" s="56" t="s">
        <v>21</v>
      </c>
      <c r="K9" s="56" t="s">
        <v>22</v>
      </c>
    </row>
    <row r="10" spans="1:11" ht="33.75" customHeight="1">
      <c r="A10" s="59"/>
      <c r="B10" s="59"/>
      <c r="C10" s="56"/>
      <c r="D10" s="56"/>
      <c r="E10" s="56"/>
      <c r="F10" s="56"/>
      <c r="G10" s="60"/>
      <c r="H10" s="56"/>
      <c r="I10" s="56"/>
      <c r="J10" s="56"/>
      <c r="K10" s="56"/>
    </row>
    <row r="11" spans="1:11" ht="0.75" customHeight="1">
      <c r="A11" s="59"/>
      <c r="B11" s="59"/>
      <c r="C11" s="56"/>
      <c r="D11" s="56"/>
      <c r="E11" s="56"/>
      <c r="F11" s="56"/>
      <c r="G11" s="60"/>
      <c r="H11" s="56"/>
      <c r="I11" s="56"/>
      <c r="J11" s="56"/>
      <c r="K11" s="56"/>
    </row>
    <row r="12" spans="1:11" ht="60.75" customHeight="1">
      <c r="A12" s="59"/>
      <c r="B12" s="59"/>
      <c r="C12" s="56"/>
      <c r="D12" s="56"/>
      <c r="E12" s="56"/>
      <c r="F12" s="56"/>
      <c r="G12" s="60"/>
      <c r="H12" s="56"/>
      <c r="I12" s="56"/>
      <c r="J12" s="56"/>
      <c r="K12" s="56"/>
    </row>
    <row r="13" spans="1:1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4">
        <v>7</v>
      </c>
      <c r="H13" s="13">
        <v>8</v>
      </c>
      <c r="I13" s="13">
        <v>9</v>
      </c>
      <c r="J13" s="13">
        <v>10</v>
      </c>
      <c r="K13" s="13">
        <v>11</v>
      </c>
    </row>
    <row r="14" spans="1:11" ht="12.75" customHeight="1">
      <c r="A14" s="59" t="s">
        <v>61</v>
      </c>
      <c r="B14" s="61"/>
      <c r="C14" s="61"/>
      <c r="D14" s="61"/>
      <c r="E14" s="61"/>
      <c r="F14" s="61"/>
      <c r="G14" s="61"/>
      <c r="H14" s="61"/>
      <c r="I14" s="61"/>
      <c r="J14" s="61"/>
      <c r="K14" s="61"/>
    </row>
    <row r="15" spans="1:14" s="18" customFormat="1" ht="37.5" customHeight="1">
      <c r="A15" s="2" t="s">
        <v>53</v>
      </c>
      <c r="B15" s="2" t="s">
        <v>55</v>
      </c>
      <c r="C15" s="1">
        <f>'прил. 7 (2020) '!D15</f>
        <v>876</v>
      </c>
      <c r="D15" s="1">
        <v>895</v>
      </c>
      <c r="E15" s="3" t="s">
        <v>7</v>
      </c>
      <c r="F15" s="3" t="s">
        <v>7</v>
      </c>
      <c r="G15" s="4" t="s">
        <v>7</v>
      </c>
      <c r="H15" s="3" t="s">
        <v>7</v>
      </c>
      <c r="I15" s="3" t="s">
        <v>7</v>
      </c>
      <c r="J15" s="15">
        <f>IF(C15&gt;D15,C15/D15,D15/C15)*100</f>
        <v>102.17</v>
      </c>
      <c r="K15" s="3" t="s">
        <v>7</v>
      </c>
      <c r="N15" s="23"/>
    </row>
    <row r="16" spans="1:14" s="18" customFormat="1" ht="72">
      <c r="A16" s="2" t="s">
        <v>81</v>
      </c>
      <c r="B16" s="27" t="s">
        <v>6</v>
      </c>
      <c r="C16" s="1">
        <f>'прил. 7 (2020) '!D16</f>
        <v>100</v>
      </c>
      <c r="D16" s="1">
        <v>100</v>
      </c>
      <c r="E16" s="3" t="s">
        <v>7</v>
      </c>
      <c r="F16" s="3" t="s">
        <v>7</v>
      </c>
      <c r="G16" s="4" t="s">
        <v>7</v>
      </c>
      <c r="H16" s="3" t="s">
        <v>7</v>
      </c>
      <c r="I16" s="3" t="s">
        <v>7</v>
      </c>
      <c r="J16" s="15">
        <f>IF(C16&gt;D16,C16/D16,D16/C16)*100</f>
        <v>100</v>
      </c>
      <c r="K16" s="3" t="s">
        <v>7</v>
      </c>
      <c r="N16" s="23"/>
    </row>
    <row r="17" spans="1:14" s="18" customFormat="1" ht="36">
      <c r="A17" s="2" t="s">
        <v>78</v>
      </c>
      <c r="B17" s="27" t="s">
        <v>6</v>
      </c>
      <c r="C17" s="1">
        <f>'прил. 7 (2020) '!D17</f>
        <v>75</v>
      </c>
      <c r="D17" s="1">
        <v>76</v>
      </c>
      <c r="E17" s="3" t="s">
        <v>7</v>
      </c>
      <c r="F17" s="3" t="s">
        <v>7</v>
      </c>
      <c r="G17" s="4" t="s">
        <v>7</v>
      </c>
      <c r="H17" s="3" t="s">
        <v>7</v>
      </c>
      <c r="I17" s="3" t="s">
        <v>7</v>
      </c>
      <c r="J17" s="15">
        <f>IF(C17&gt;D17,C17/D17,D17/C17)*100</f>
        <v>101.33</v>
      </c>
      <c r="K17" s="3" t="s">
        <v>7</v>
      </c>
      <c r="N17" s="23"/>
    </row>
    <row r="18" spans="1:14" s="18" customFormat="1" ht="76.5" customHeight="1">
      <c r="A18" s="2" t="s">
        <v>54</v>
      </c>
      <c r="B18" s="27" t="s">
        <v>6</v>
      </c>
      <c r="C18" s="1">
        <f>'прил. 7 (2020) '!D18</f>
        <v>37.3</v>
      </c>
      <c r="D18" s="1">
        <v>37.3</v>
      </c>
      <c r="E18" s="3" t="s">
        <v>7</v>
      </c>
      <c r="F18" s="3" t="s">
        <v>7</v>
      </c>
      <c r="G18" s="4" t="s">
        <v>7</v>
      </c>
      <c r="H18" s="3" t="s">
        <v>7</v>
      </c>
      <c r="I18" s="3" t="s">
        <v>7</v>
      </c>
      <c r="J18" s="15">
        <f>IF(C18&gt;D18,C18/D18,D18/C18)*100</f>
        <v>100</v>
      </c>
      <c r="K18" s="3" t="s">
        <v>7</v>
      </c>
      <c r="N18" s="23"/>
    </row>
    <row r="19" spans="1:14" s="18" customFormat="1" ht="12">
      <c r="A19" s="6" t="s">
        <v>8</v>
      </c>
      <c r="B19" s="6" t="s">
        <v>9</v>
      </c>
      <c r="C19" s="3" t="s">
        <v>7</v>
      </c>
      <c r="D19" s="3" t="s">
        <v>7</v>
      </c>
      <c r="E19" s="3" t="s">
        <v>7</v>
      </c>
      <c r="F19" s="3" t="s">
        <v>7</v>
      </c>
      <c r="G19" s="51">
        <f>6441265.236+500</f>
        <v>6441765.236</v>
      </c>
      <c r="H19" s="3" t="s">
        <v>7</v>
      </c>
      <c r="I19" s="4">
        <f>F45*H45+F48*H48</f>
        <v>100.26</v>
      </c>
      <c r="J19" s="3" t="s">
        <v>7</v>
      </c>
      <c r="K19" s="15">
        <f>AVERAGE(J15:J18)</f>
        <v>100.88</v>
      </c>
      <c r="N19" s="23"/>
    </row>
    <row r="20" spans="1:11" s="18" customFormat="1" ht="12">
      <c r="A20" s="55" t="s">
        <v>14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s="18" customFormat="1" ht="48">
      <c r="A21" s="2" t="s">
        <v>36</v>
      </c>
      <c r="B21" s="6" t="s">
        <v>6</v>
      </c>
      <c r="C21" s="1">
        <f>'прил. 7 (2020) '!D21</f>
        <v>87.6</v>
      </c>
      <c r="D21" s="1">
        <v>89.5</v>
      </c>
      <c r="E21" s="24">
        <f>IF(C21&gt;D21,C21/D21,D21/C21)*100</f>
        <v>102.17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8">
      <c r="A22" s="5" t="s">
        <v>37</v>
      </c>
      <c r="B22" s="6" t="s">
        <v>6</v>
      </c>
      <c r="C22" s="1">
        <f>'прил. 7 (2020) '!D22</f>
        <v>25.5</v>
      </c>
      <c r="D22" s="1">
        <v>25.5</v>
      </c>
      <c r="E22" s="24">
        <f aca="true" t="shared" si="0" ref="E22:E34">IF(C22&gt;D22,C22/D22,D22/C22)*100</f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61.5" customHeight="1">
      <c r="A23" s="2" t="s">
        <v>35</v>
      </c>
      <c r="B23" s="6" t="s">
        <v>6</v>
      </c>
      <c r="C23" s="1">
        <f>'прил. 7 (2020) '!D24</f>
        <v>100</v>
      </c>
      <c r="D23" s="1">
        <v>100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48">
      <c r="A24" s="2" t="s">
        <v>79</v>
      </c>
      <c r="B24" s="6" t="s">
        <v>6</v>
      </c>
      <c r="C24" s="1">
        <f>'прил. 7 (2020) '!D25</f>
        <v>90</v>
      </c>
      <c r="D24" s="1">
        <v>90</v>
      </c>
      <c r="E24" s="24">
        <f t="shared" si="0"/>
        <v>100</v>
      </c>
      <c r="F24" s="3" t="s">
        <v>7</v>
      </c>
      <c r="G24" s="4" t="s">
        <v>7</v>
      </c>
      <c r="H24" s="3" t="s">
        <v>7</v>
      </c>
      <c r="I24" s="3" t="s">
        <v>7</v>
      </c>
      <c r="J24" s="3" t="s">
        <v>7</v>
      </c>
      <c r="K24" s="3" t="s">
        <v>7</v>
      </c>
    </row>
    <row r="25" spans="1:11" s="18" customFormat="1" ht="36">
      <c r="A25" s="5" t="s">
        <v>38</v>
      </c>
      <c r="B25" s="6" t="s">
        <v>6</v>
      </c>
      <c r="C25" s="1">
        <f>'прил. 7 (2020) '!D26</f>
        <v>83.8</v>
      </c>
      <c r="D25" s="1">
        <v>83.8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49.5" customHeight="1">
      <c r="A26" s="5" t="s">
        <v>39</v>
      </c>
      <c r="B26" s="6" t="s">
        <v>6</v>
      </c>
      <c r="C26" s="1">
        <f>'прил. 7 (2020) '!D27</f>
        <v>6.4</v>
      </c>
      <c r="D26" s="1">
        <v>6.4</v>
      </c>
      <c r="E26" s="24">
        <f t="shared" si="0"/>
        <v>100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2">
      <c r="A27" s="5" t="s">
        <v>40</v>
      </c>
      <c r="B27" s="6" t="s">
        <v>6</v>
      </c>
      <c r="C27" s="1">
        <f>'прил. 7 (2020) '!D28</f>
        <v>66.7</v>
      </c>
      <c r="D27" s="1">
        <v>66.7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.75" customHeight="1">
      <c r="A28" s="5" t="s">
        <v>41</v>
      </c>
      <c r="B28" s="6" t="s">
        <v>6</v>
      </c>
      <c r="C28" s="1">
        <f>'прил. 7 (2020) '!D29</f>
        <v>33.3</v>
      </c>
      <c r="D28" s="1">
        <v>33.3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63.75" customHeight="1">
      <c r="A29" s="5" t="s">
        <v>42</v>
      </c>
      <c r="B29" s="6" t="s">
        <v>6</v>
      </c>
      <c r="C29" s="1">
        <f>'прил. 7 (2020) '!D30</f>
        <v>15.2</v>
      </c>
      <c r="D29" s="1">
        <v>15.2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39.75" customHeight="1">
      <c r="A30" s="5" t="s">
        <v>43</v>
      </c>
      <c r="B30" s="3" t="s">
        <v>44</v>
      </c>
      <c r="C30" s="1">
        <f>'прил. 7 (2020) '!D31</f>
        <v>43.7</v>
      </c>
      <c r="D30" s="1">
        <v>45.4</v>
      </c>
      <c r="E30" s="24">
        <f t="shared" si="0"/>
        <v>103.89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75" customHeight="1">
      <c r="A31" s="2" t="s">
        <v>32</v>
      </c>
      <c r="B31" s="2" t="s">
        <v>6</v>
      </c>
      <c r="C31" s="1">
        <f>'прил. 7 (2020) '!D32</f>
        <v>100</v>
      </c>
      <c r="D31" s="1">
        <v>100</v>
      </c>
      <c r="E31" s="24">
        <f t="shared" si="0"/>
        <v>100</v>
      </c>
      <c r="F31" s="1" t="s">
        <v>7</v>
      </c>
      <c r="G31" s="24" t="s">
        <v>7</v>
      </c>
      <c r="H31" s="1" t="s">
        <v>7</v>
      </c>
      <c r="I31" s="1" t="s">
        <v>7</v>
      </c>
      <c r="J31" s="1" t="s">
        <v>7</v>
      </c>
      <c r="K31" s="1" t="s">
        <v>7</v>
      </c>
    </row>
    <row r="32" spans="1:11" s="18" customFormat="1" ht="72">
      <c r="A32" s="2" t="s">
        <v>33</v>
      </c>
      <c r="B32" s="2" t="s">
        <v>6</v>
      </c>
      <c r="C32" s="1">
        <f>'прил. 7 (2020) '!D33</f>
        <v>100</v>
      </c>
      <c r="D32" s="1">
        <v>100</v>
      </c>
      <c r="E32" s="24">
        <f t="shared" si="0"/>
        <v>100</v>
      </c>
      <c r="F32" s="1" t="s">
        <v>7</v>
      </c>
      <c r="G32" s="24" t="s">
        <v>7</v>
      </c>
      <c r="H32" s="1" t="s">
        <v>7</v>
      </c>
      <c r="I32" s="1" t="s">
        <v>7</v>
      </c>
      <c r="J32" s="1" t="s">
        <v>7</v>
      </c>
      <c r="K32" s="1" t="s">
        <v>7</v>
      </c>
    </row>
    <row r="33" spans="1:11" s="18" customFormat="1" ht="77.25" customHeight="1">
      <c r="A33" s="2" t="s">
        <v>34</v>
      </c>
      <c r="B33" s="2" t="s">
        <v>6</v>
      </c>
      <c r="C33" s="1">
        <f>'прил. 7 (2020) '!D34</f>
        <v>100</v>
      </c>
      <c r="D33" s="1">
        <v>100</v>
      </c>
      <c r="E33" s="24">
        <f t="shared" si="0"/>
        <v>100</v>
      </c>
      <c r="F33" s="1" t="s">
        <v>7</v>
      </c>
      <c r="G33" s="24" t="s">
        <v>7</v>
      </c>
      <c r="H33" s="1" t="s">
        <v>7</v>
      </c>
      <c r="I33" s="1" t="s">
        <v>7</v>
      </c>
      <c r="J33" s="1" t="s">
        <v>7</v>
      </c>
      <c r="K33" s="1" t="s">
        <v>7</v>
      </c>
    </row>
    <row r="34" spans="1:11" s="18" customFormat="1" ht="61.5" customHeight="1">
      <c r="A34" s="2" t="s">
        <v>48</v>
      </c>
      <c r="B34" s="2" t="s">
        <v>6</v>
      </c>
      <c r="C34" s="1">
        <f>'прил. 7 (2020) '!D35</f>
        <v>100</v>
      </c>
      <c r="D34" s="1">
        <v>100</v>
      </c>
      <c r="E34" s="24">
        <f t="shared" si="0"/>
        <v>100</v>
      </c>
      <c r="F34" s="1" t="s">
        <v>7</v>
      </c>
      <c r="G34" s="24" t="s">
        <v>7</v>
      </c>
      <c r="H34" s="1" t="s">
        <v>7</v>
      </c>
      <c r="I34" s="1" t="s">
        <v>7</v>
      </c>
      <c r="J34" s="1" t="s">
        <v>7</v>
      </c>
      <c r="K34" s="1" t="s">
        <v>7</v>
      </c>
    </row>
    <row r="35" spans="1:11" s="18" customFormat="1" ht="26.25" customHeight="1">
      <c r="A35" s="16" t="s">
        <v>45</v>
      </c>
      <c r="B35" s="2"/>
      <c r="C35" s="1"/>
      <c r="D35" s="1"/>
      <c r="E35" s="24"/>
      <c r="F35" s="17"/>
      <c r="G35" s="10"/>
      <c r="H35" s="17"/>
      <c r="I35" s="17"/>
      <c r="J35" s="17"/>
      <c r="K35" s="17"/>
    </row>
    <row r="36" spans="1:11" s="18" customFormat="1" ht="27.75" customHeight="1">
      <c r="A36" s="16" t="s">
        <v>46</v>
      </c>
      <c r="B36" s="6" t="s">
        <v>49</v>
      </c>
      <c r="C36" s="29">
        <v>24496</v>
      </c>
      <c r="D36" s="29">
        <v>24496</v>
      </c>
      <c r="E36" s="24">
        <f aca="true" t="shared" si="1" ref="E36:E43">IF(C36&gt;D36,C36/D36,D36/C36)*100</f>
        <v>100</v>
      </c>
      <c r="F36" s="17" t="s">
        <v>7</v>
      </c>
      <c r="G36" s="10" t="s">
        <v>7</v>
      </c>
      <c r="H36" s="17" t="s">
        <v>7</v>
      </c>
      <c r="I36" s="17" t="s">
        <v>7</v>
      </c>
      <c r="J36" s="17" t="s">
        <v>7</v>
      </c>
      <c r="K36" s="17" t="s">
        <v>7</v>
      </c>
    </row>
    <row r="37" spans="1:11" s="18" customFormat="1" ht="12">
      <c r="A37" s="35" t="s">
        <v>67</v>
      </c>
      <c r="B37" s="6" t="s">
        <v>49</v>
      </c>
      <c r="C37" s="29">
        <v>28543</v>
      </c>
      <c r="D37" s="29">
        <v>28543</v>
      </c>
      <c r="E37" s="24">
        <f t="shared" si="1"/>
        <v>100</v>
      </c>
      <c r="F37" s="17" t="s">
        <v>7</v>
      </c>
      <c r="G37" s="10" t="s">
        <v>7</v>
      </c>
      <c r="H37" s="17" t="s">
        <v>7</v>
      </c>
      <c r="I37" s="17" t="s">
        <v>7</v>
      </c>
      <c r="J37" s="17" t="s">
        <v>7</v>
      </c>
      <c r="K37" s="17" t="s">
        <v>7</v>
      </c>
    </row>
    <row r="38" spans="1:11" s="18" customFormat="1" ht="12">
      <c r="A38" s="5" t="s">
        <v>47</v>
      </c>
      <c r="B38" s="6" t="s">
        <v>49</v>
      </c>
      <c r="C38" s="29">
        <v>29066</v>
      </c>
      <c r="D38" s="29">
        <v>29066</v>
      </c>
      <c r="E38" s="24">
        <f t="shared" si="1"/>
        <v>100</v>
      </c>
      <c r="F38" s="17" t="s">
        <v>7</v>
      </c>
      <c r="G38" s="10" t="s">
        <v>7</v>
      </c>
      <c r="H38" s="17" t="s">
        <v>7</v>
      </c>
      <c r="I38" s="17" t="s">
        <v>7</v>
      </c>
      <c r="J38" s="17" t="s">
        <v>7</v>
      </c>
      <c r="K38" s="17" t="s">
        <v>7</v>
      </c>
    </row>
    <row r="39" spans="1:11" s="18" customFormat="1" ht="132">
      <c r="A39" s="5" t="s">
        <v>59</v>
      </c>
      <c r="B39" s="2" t="s">
        <v>6</v>
      </c>
      <c r="C39" s="1">
        <f>'прил. 7 (2020) '!D40</f>
        <v>100</v>
      </c>
      <c r="D39" s="1">
        <v>100</v>
      </c>
      <c r="E39" s="24">
        <f t="shared" si="1"/>
        <v>100</v>
      </c>
      <c r="F39" s="3" t="s">
        <v>7</v>
      </c>
      <c r="G39" s="4" t="s">
        <v>7</v>
      </c>
      <c r="H39" s="3" t="s">
        <v>7</v>
      </c>
      <c r="I39" s="3" t="s">
        <v>7</v>
      </c>
      <c r="J39" s="3" t="s">
        <v>7</v>
      </c>
      <c r="K39" s="3" t="s">
        <v>7</v>
      </c>
    </row>
    <row r="40" spans="1:11" s="18" customFormat="1" ht="36">
      <c r="A40" s="5" t="s">
        <v>57</v>
      </c>
      <c r="B40" s="2" t="s">
        <v>6</v>
      </c>
      <c r="C40" s="1">
        <f>'прил. 7 (2020) '!D41</f>
        <v>100</v>
      </c>
      <c r="D40" s="29">
        <v>100</v>
      </c>
      <c r="E40" s="24">
        <f t="shared" si="1"/>
        <v>100</v>
      </c>
      <c r="F40" s="3" t="s">
        <v>7</v>
      </c>
      <c r="G40" s="4" t="s">
        <v>7</v>
      </c>
      <c r="H40" s="3" t="s">
        <v>7</v>
      </c>
      <c r="I40" s="3" t="s">
        <v>7</v>
      </c>
      <c r="J40" s="3" t="s">
        <v>7</v>
      </c>
      <c r="K40" s="3" t="s">
        <v>7</v>
      </c>
    </row>
    <row r="41" spans="1:11" s="18" customFormat="1" ht="48">
      <c r="A41" s="5" t="s">
        <v>56</v>
      </c>
      <c r="B41" s="2" t="s">
        <v>6</v>
      </c>
      <c r="C41" s="1">
        <f>'прил. 7 (2020) '!D42</f>
        <v>99</v>
      </c>
      <c r="D41" s="29">
        <v>99</v>
      </c>
      <c r="E41" s="24">
        <f t="shared" si="1"/>
        <v>100</v>
      </c>
      <c r="F41" s="3" t="s">
        <v>7</v>
      </c>
      <c r="G41" s="4" t="s">
        <v>7</v>
      </c>
      <c r="H41" s="3" t="s">
        <v>7</v>
      </c>
      <c r="I41" s="3" t="s">
        <v>7</v>
      </c>
      <c r="J41" s="3" t="s">
        <v>7</v>
      </c>
      <c r="K41" s="3" t="s">
        <v>7</v>
      </c>
    </row>
    <row r="42" spans="1:11" s="18" customFormat="1" ht="36">
      <c r="A42" s="2" t="s">
        <v>80</v>
      </c>
      <c r="B42" s="6" t="s">
        <v>6</v>
      </c>
      <c r="C42" s="1">
        <f>'прил. 7 (2020) '!D43</f>
        <v>32</v>
      </c>
      <c r="D42" s="1">
        <v>32</v>
      </c>
      <c r="E42" s="24">
        <f t="shared" si="1"/>
        <v>100</v>
      </c>
      <c r="F42" s="3" t="s">
        <v>7</v>
      </c>
      <c r="G42" s="4" t="s">
        <v>7</v>
      </c>
      <c r="H42" s="3" t="s">
        <v>7</v>
      </c>
      <c r="I42" s="3" t="s">
        <v>7</v>
      </c>
      <c r="J42" s="3" t="s">
        <v>7</v>
      </c>
      <c r="K42" s="3" t="s">
        <v>7</v>
      </c>
    </row>
    <row r="43" spans="1:11" s="18" customFormat="1" ht="36">
      <c r="A43" s="2" t="s">
        <v>72</v>
      </c>
      <c r="B43" s="6" t="s">
        <v>77</v>
      </c>
      <c r="C43" s="1">
        <v>100</v>
      </c>
      <c r="D43" s="1">
        <v>100</v>
      </c>
      <c r="E43" s="24">
        <f t="shared" si="1"/>
        <v>100</v>
      </c>
      <c r="F43" s="3" t="s">
        <v>7</v>
      </c>
      <c r="G43" s="4" t="s">
        <v>7</v>
      </c>
      <c r="H43" s="3" t="s">
        <v>7</v>
      </c>
      <c r="I43" s="3" t="s">
        <v>7</v>
      </c>
      <c r="J43" s="3" t="s">
        <v>7</v>
      </c>
      <c r="K43" s="3" t="s">
        <v>7</v>
      </c>
    </row>
    <row r="44" spans="1:11" s="18" customFormat="1" ht="60">
      <c r="A44" s="2" t="s">
        <v>83</v>
      </c>
      <c r="B44" s="6" t="s">
        <v>6</v>
      </c>
      <c r="C44" s="1">
        <v>100</v>
      </c>
      <c r="D44" s="1">
        <v>100</v>
      </c>
      <c r="E44" s="24">
        <f>IF(C44&gt;D44,C44/D44,D44/C44)*100</f>
        <v>100</v>
      </c>
      <c r="F44" s="3" t="s">
        <v>7</v>
      </c>
      <c r="G44" s="4" t="s">
        <v>7</v>
      </c>
      <c r="H44" s="3" t="s">
        <v>7</v>
      </c>
      <c r="I44" s="3" t="s">
        <v>7</v>
      </c>
      <c r="J44" s="3" t="s">
        <v>7</v>
      </c>
      <c r="K44" s="3" t="s">
        <v>7</v>
      </c>
    </row>
    <row r="45" spans="1:11" s="18" customFormat="1" ht="12">
      <c r="A45" s="6" t="s">
        <v>16</v>
      </c>
      <c r="B45" s="6" t="s">
        <v>9</v>
      </c>
      <c r="C45" s="1" t="s">
        <v>7</v>
      </c>
      <c r="D45" s="1" t="s">
        <v>7</v>
      </c>
      <c r="E45" s="1" t="s">
        <v>7</v>
      </c>
      <c r="F45" s="24">
        <f>AVERAGE(E21:E44)</f>
        <v>100.26</v>
      </c>
      <c r="G45" s="50">
        <f>6390325.036+500</f>
        <v>6390825.036</v>
      </c>
      <c r="H45" s="25">
        <f>G45/G19</f>
        <v>0.9921</v>
      </c>
      <c r="I45" s="1" t="s">
        <v>7</v>
      </c>
      <c r="J45" s="1" t="s">
        <v>7</v>
      </c>
      <c r="K45" s="1" t="s">
        <v>7</v>
      </c>
    </row>
    <row r="46" spans="1:11" s="18" customFormat="1" ht="12.75" customHeight="1">
      <c r="A46" s="55" t="s">
        <v>15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s="18" customFormat="1" ht="39.75" customHeight="1">
      <c r="A47" s="2" t="s">
        <v>31</v>
      </c>
      <c r="B47" s="6" t="s">
        <v>6</v>
      </c>
      <c r="C47" s="1">
        <v>90</v>
      </c>
      <c r="D47" s="1">
        <v>90</v>
      </c>
      <c r="E47" s="24">
        <f>IF(C47&gt;D47,C47/D47,D47/C47)*100</f>
        <v>100</v>
      </c>
      <c r="F47" s="17" t="s">
        <v>7</v>
      </c>
      <c r="G47" s="10" t="s">
        <v>7</v>
      </c>
      <c r="H47" s="17" t="s">
        <v>7</v>
      </c>
      <c r="I47" s="17" t="s">
        <v>7</v>
      </c>
      <c r="J47" s="17" t="s">
        <v>7</v>
      </c>
      <c r="K47" s="17" t="s">
        <v>7</v>
      </c>
    </row>
    <row r="48" spans="1:11" s="18" customFormat="1" ht="12">
      <c r="A48" s="6" t="s">
        <v>17</v>
      </c>
      <c r="B48" s="6" t="s">
        <v>9</v>
      </c>
      <c r="C48" s="17" t="s">
        <v>7</v>
      </c>
      <c r="D48" s="17" t="s">
        <v>7</v>
      </c>
      <c r="E48" s="17" t="s">
        <v>7</v>
      </c>
      <c r="F48" s="10">
        <f>AVERAGE(E47:E47)</f>
        <v>100</v>
      </c>
      <c r="G48" s="10">
        <f>G19-G45</f>
        <v>50940.2</v>
      </c>
      <c r="H48" s="19">
        <f>G48/G19</f>
        <v>0.0079</v>
      </c>
      <c r="I48" s="17" t="s">
        <v>7</v>
      </c>
      <c r="J48" s="17" t="s">
        <v>7</v>
      </c>
      <c r="K48" s="17" t="s">
        <v>7</v>
      </c>
    </row>
    <row r="49" s="18" customFormat="1" ht="12">
      <c r="G49" s="20"/>
    </row>
    <row r="50" spans="7:11" s="18" customFormat="1" ht="12">
      <c r="G50" s="20"/>
      <c r="K50" s="26"/>
    </row>
    <row r="51" s="18" customFormat="1" ht="12">
      <c r="G51" s="20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5.75" customHeight="1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  <row r="82" spans="1:11" ht="12.75">
      <c r="A82" s="18"/>
      <c r="B82" s="18"/>
      <c r="C82" s="18"/>
      <c r="D82" s="18"/>
      <c r="E82" s="18"/>
      <c r="F82" s="18"/>
      <c r="G82" s="20"/>
      <c r="H82" s="18"/>
      <c r="I82" s="18"/>
      <c r="J82" s="18"/>
      <c r="K82" s="18"/>
    </row>
    <row r="83" spans="1:11" ht="12.75">
      <c r="A83" s="18"/>
      <c r="B83" s="18"/>
      <c r="C83" s="18"/>
      <c r="D83" s="18"/>
      <c r="E83" s="18"/>
      <c r="F83" s="18"/>
      <c r="G83" s="20"/>
      <c r="H83" s="18"/>
      <c r="I83" s="18"/>
      <c r="J83" s="18"/>
      <c r="K83" s="18"/>
    </row>
    <row r="84" spans="1:11" ht="12.75">
      <c r="A84" s="18"/>
      <c r="B84" s="18"/>
      <c r="C84" s="18"/>
      <c r="D84" s="18"/>
      <c r="E84" s="18"/>
      <c r="F84" s="18"/>
      <c r="G84" s="20"/>
      <c r="H84" s="18"/>
      <c r="I84" s="18"/>
      <c r="J84" s="18"/>
      <c r="K84" s="18"/>
    </row>
    <row r="85" spans="1:11" ht="12.75">
      <c r="A85" s="18"/>
      <c r="B85" s="18"/>
      <c r="C85" s="18"/>
      <c r="D85" s="18"/>
      <c r="E85" s="18"/>
      <c r="F85" s="18"/>
      <c r="G85" s="20"/>
      <c r="H85" s="18"/>
      <c r="I85" s="18"/>
      <c r="J85" s="18"/>
      <c r="K85" s="18"/>
    </row>
    <row r="86" spans="1:11" ht="12.75">
      <c r="A86" s="18"/>
      <c r="B86" s="18"/>
      <c r="C86" s="18"/>
      <c r="D86" s="18"/>
      <c r="E86" s="18"/>
      <c r="F86" s="18"/>
      <c r="G86" s="20"/>
      <c r="H86" s="18"/>
      <c r="I86" s="18"/>
      <c r="J86" s="18"/>
      <c r="K86" s="18"/>
    </row>
    <row r="87" spans="1:11" ht="12.75">
      <c r="A87" s="18"/>
      <c r="B87" s="18"/>
      <c r="C87" s="18"/>
      <c r="D87" s="18"/>
      <c r="E87" s="18"/>
      <c r="F87" s="18"/>
      <c r="G87" s="20"/>
      <c r="H87" s="18"/>
      <c r="I87" s="18"/>
      <c r="J87" s="18"/>
      <c r="K87" s="18"/>
    </row>
  </sheetData>
  <sheetProtection/>
  <mergeCells count="20">
    <mergeCell ref="A20:K20"/>
    <mergeCell ref="K9:K12"/>
    <mergeCell ref="F9:F12"/>
    <mergeCell ref="D9:D12"/>
    <mergeCell ref="J9:J12"/>
    <mergeCell ref="A14:K14"/>
    <mergeCell ref="H9:H12"/>
    <mergeCell ref="E9:E12"/>
    <mergeCell ref="I9:I12"/>
    <mergeCell ref="G9:G12"/>
    <mergeCell ref="J1:K1"/>
    <mergeCell ref="H2:K2"/>
    <mergeCell ref="I3:K3"/>
    <mergeCell ref="A5:K5"/>
    <mergeCell ref="A6:K6"/>
    <mergeCell ref="A46:K46"/>
    <mergeCell ref="A7:K7"/>
    <mergeCell ref="A9:A12"/>
    <mergeCell ref="B9:B12"/>
    <mergeCell ref="C9:C12"/>
  </mergeCells>
  <printOptions/>
  <pageMargins left="0.7086614173228347" right="0.7086614173228347" top="0.7480314960629921" bottom="0.7480314960629921" header="0.31496062992125984" footer="0.31496062992125984"/>
  <pageSetup firstPageNumber="23" useFirstPageNumber="1" fitToHeight="0" fitToWidth="0" horizontalDpi="600" verticalDpi="600" orientation="landscape" paperSize="9" scale="78" r:id="rId2"/>
  <headerFooter alignWithMargins="0">
    <oddHeader>&amp;C&amp;P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"/>
  <sheetViews>
    <sheetView view="pageBreakPreview" zoomScaleSheetLayoutView="100" zoomScalePageLayoutView="0" workbookViewId="0" topLeftCell="A1">
      <selection activeCell="A46" sqref="A46:K46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0:11" ht="12.75" customHeight="1">
      <c r="J1" s="52" t="s">
        <v>85</v>
      </c>
      <c r="K1" s="52"/>
    </row>
    <row r="2" spans="8:11" ht="12.75" customHeight="1">
      <c r="H2" s="52" t="s">
        <v>73</v>
      </c>
      <c r="I2" s="52"/>
      <c r="J2" s="52"/>
      <c r="K2" s="52"/>
    </row>
    <row r="3" spans="9:11" ht="12.75" customHeight="1">
      <c r="I3" s="53" t="s">
        <v>74</v>
      </c>
      <c r="J3" s="53"/>
      <c r="K3" s="53"/>
    </row>
    <row r="5" spans="1:11" ht="14.25">
      <c r="A5" s="54" t="s">
        <v>10</v>
      </c>
      <c r="B5" s="54"/>
      <c r="C5" s="54"/>
      <c r="D5" s="54"/>
      <c r="E5" s="54"/>
      <c r="F5" s="54"/>
      <c r="G5" s="54"/>
      <c r="H5" s="54"/>
      <c r="I5" s="54"/>
      <c r="J5" s="54"/>
      <c r="K5" s="54"/>
    </row>
    <row r="6" spans="1:11" ht="14.25">
      <c r="A6" s="54" t="s">
        <v>60</v>
      </c>
      <c r="B6" s="54"/>
      <c r="C6" s="54"/>
      <c r="D6" s="54"/>
      <c r="E6" s="54"/>
      <c r="F6" s="54"/>
      <c r="G6" s="54"/>
      <c r="H6" s="54"/>
      <c r="I6" s="54"/>
      <c r="J6" s="54"/>
      <c r="K6" s="54"/>
    </row>
    <row r="7" spans="1:11" ht="14.25">
      <c r="A7" s="54" t="s">
        <v>62</v>
      </c>
      <c r="B7" s="54"/>
      <c r="C7" s="54"/>
      <c r="D7" s="54"/>
      <c r="E7" s="54"/>
      <c r="F7" s="54"/>
      <c r="G7" s="54"/>
      <c r="H7" s="54"/>
      <c r="I7" s="54"/>
      <c r="J7" s="54"/>
      <c r="K7" s="54"/>
    </row>
    <row r="9" spans="1:11" ht="32.25" customHeight="1">
      <c r="A9" s="59" t="s">
        <v>0</v>
      </c>
      <c r="B9" s="59" t="s">
        <v>1</v>
      </c>
      <c r="C9" s="56" t="s">
        <v>2</v>
      </c>
      <c r="D9" s="56" t="s">
        <v>3</v>
      </c>
      <c r="E9" s="56" t="s">
        <v>4</v>
      </c>
      <c r="F9" s="56" t="s">
        <v>5</v>
      </c>
      <c r="G9" s="60" t="s">
        <v>18</v>
      </c>
      <c r="H9" s="56" t="s">
        <v>19</v>
      </c>
      <c r="I9" s="56" t="s">
        <v>20</v>
      </c>
      <c r="J9" s="56" t="s">
        <v>21</v>
      </c>
      <c r="K9" s="56" t="s">
        <v>22</v>
      </c>
    </row>
    <row r="10" spans="1:11" ht="33.75" customHeight="1">
      <c r="A10" s="59"/>
      <c r="B10" s="59"/>
      <c r="C10" s="56"/>
      <c r="D10" s="56"/>
      <c r="E10" s="56"/>
      <c r="F10" s="56"/>
      <c r="G10" s="60"/>
      <c r="H10" s="56"/>
      <c r="I10" s="56"/>
      <c r="J10" s="56"/>
      <c r="K10" s="56"/>
    </row>
    <row r="11" spans="1:11" ht="0.75" customHeight="1">
      <c r="A11" s="59"/>
      <c r="B11" s="59"/>
      <c r="C11" s="56"/>
      <c r="D11" s="56"/>
      <c r="E11" s="56"/>
      <c r="F11" s="56"/>
      <c r="G11" s="60"/>
      <c r="H11" s="56"/>
      <c r="I11" s="56"/>
      <c r="J11" s="56"/>
      <c r="K11" s="56"/>
    </row>
    <row r="12" spans="1:11" ht="60" customHeight="1">
      <c r="A12" s="59"/>
      <c r="B12" s="59"/>
      <c r="C12" s="56"/>
      <c r="D12" s="56"/>
      <c r="E12" s="56"/>
      <c r="F12" s="56"/>
      <c r="G12" s="60"/>
      <c r="H12" s="56"/>
      <c r="I12" s="56"/>
      <c r="J12" s="56"/>
      <c r="K12" s="56"/>
    </row>
    <row r="13" spans="1:11" ht="12.75">
      <c r="A13" s="13">
        <v>1</v>
      </c>
      <c r="B13" s="13">
        <v>2</v>
      </c>
      <c r="C13" s="13">
        <v>3</v>
      </c>
      <c r="D13" s="13">
        <v>4</v>
      </c>
      <c r="E13" s="13">
        <v>5</v>
      </c>
      <c r="F13" s="13">
        <v>6</v>
      </c>
      <c r="G13" s="14">
        <v>7</v>
      </c>
      <c r="H13" s="13">
        <v>8</v>
      </c>
      <c r="I13" s="13">
        <v>9</v>
      </c>
      <c r="J13" s="13">
        <v>10</v>
      </c>
      <c r="K13" s="13">
        <v>11</v>
      </c>
    </row>
    <row r="14" spans="1:11" ht="12.75" customHeight="1">
      <c r="A14" s="57" t="s">
        <v>61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4" s="18" customFormat="1" ht="42.75" customHeight="1">
      <c r="A15" s="2" t="s">
        <v>53</v>
      </c>
      <c r="B15" s="2" t="s">
        <v>55</v>
      </c>
      <c r="C15" s="1">
        <f>'прил. 7 (2021) '!D15</f>
        <v>895</v>
      </c>
      <c r="D15" s="1">
        <v>897</v>
      </c>
      <c r="E15" s="3" t="s">
        <v>7</v>
      </c>
      <c r="F15" s="3" t="s">
        <v>7</v>
      </c>
      <c r="G15" s="4" t="s">
        <v>7</v>
      </c>
      <c r="H15" s="3" t="s">
        <v>7</v>
      </c>
      <c r="I15" s="3" t="s">
        <v>7</v>
      </c>
      <c r="J15" s="15">
        <f>IF(C15&gt;D15,C15/D15,D15/C15)*100</f>
        <v>100.22</v>
      </c>
      <c r="K15" s="3" t="s">
        <v>7</v>
      </c>
      <c r="N15" s="23"/>
    </row>
    <row r="16" spans="1:14" s="18" customFormat="1" ht="72">
      <c r="A16" s="2" t="s">
        <v>81</v>
      </c>
      <c r="B16" s="27" t="s">
        <v>6</v>
      </c>
      <c r="C16" s="1">
        <f>'прил. 7 (2021) '!D16</f>
        <v>100</v>
      </c>
      <c r="D16" s="1">
        <v>100</v>
      </c>
      <c r="E16" s="3" t="s">
        <v>7</v>
      </c>
      <c r="F16" s="3" t="s">
        <v>7</v>
      </c>
      <c r="G16" s="4" t="s">
        <v>7</v>
      </c>
      <c r="H16" s="3" t="s">
        <v>7</v>
      </c>
      <c r="I16" s="3" t="s">
        <v>7</v>
      </c>
      <c r="J16" s="15">
        <f>IF(C16&gt;D16,C16/D16,D16/C16)*100</f>
        <v>100</v>
      </c>
      <c r="K16" s="3" t="s">
        <v>7</v>
      </c>
      <c r="N16" s="23"/>
    </row>
    <row r="17" spans="1:14" s="18" customFormat="1" ht="36">
      <c r="A17" s="2" t="s">
        <v>78</v>
      </c>
      <c r="B17" s="27" t="s">
        <v>6</v>
      </c>
      <c r="C17" s="1">
        <f>'прил. 7 (2021) '!D17</f>
        <v>76</v>
      </c>
      <c r="D17" s="1">
        <v>77</v>
      </c>
      <c r="E17" s="3" t="s">
        <v>7</v>
      </c>
      <c r="F17" s="3" t="s">
        <v>7</v>
      </c>
      <c r="G17" s="4" t="s">
        <v>7</v>
      </c>
      <c r="H17" s="3" t="s">
        <v>7</v>
      </c>
      <c r="I17" s="3" t="s">
        <v>7</v>
      </c>
      <c r="J17" s="15">
        <f>IF(C17&gt;D17,C17/D17,D17/C17)*100</f>
        <v>101.32</v>
      </c>
      <c r="K17" s="3" t="s">
        <v>7</v>
      </c>
      <c r="N17" s="23"/>
    </row>
    <row r="18" spans="1:14" s="18" customFormat="1" ht="76.5" customHeight="1">
      <c r="A18" s="2" t="s">
        <v>54</v>
      </c>
      <c r="B18" s="27" t="s">
        <v>6</v>
      </c>
      <c r="C18" s="1">
        <f>'прил. 7 (2021) '!D18</f>
        <v>37.3</v>
      </c>
      <c r="D18" s="1">
        <v>37.3</v>
      </c>
      <c r="E18" s="3" t="s">
        <v>7</v>
      </c>
      <c r="F18" s="3" t="s">
        <v>7</v>
      </c>
      <c r="G18" s="4" t="s">
        <v>7</v>
      </c>
      <c r="H18" s="3" t="s">
        <v>7</v>
      </c>
      <c r="I18" s="3" t="s">
        <v>7</v>
      </c>
      <c r="J18" s="15">
        <f>IF(C18&gt;D18,C18/D18,D18/C18)*100</f>
        <v>100</v>
      </c>
      <c r="K18" s="3" t="s">
        <v>7</v>
      </c>
      <c r="N18" s="23"/>
    </row>
    <row r="19" spans="1:14" s="18" customFormat="1" ht="12">
      <c r="A19" s="6" t="s">
        <v>8</v>
      </c>
      <c r="B19" s="6" t="s">
        <v>9</v>
      </c>
      <c r="C19" s="3" t="s">
        <v>7</v>
      </c>
      <c r="D19" s="3" t="s">
        <v>7</v>
      </c>
      <c r="E19" s="3" t="s">
        <v>7</v>
      </c>
      <c r="F19" s="3" t="s">
        <v>7</v>
      </c>
      <c r="G19" s="48">
        <v>6757587.5</v>
      </c>
      <c r="H19" s="3" t="s">
        <v>7</v>
      </c>
      <c r="I19" s="4">
        <f>F45*H45+F48*H48</f>
        <v>100.14</v>
      </c>
      <c r="J19" s="3" t="s">
        <v>7</v>
      </c>
      <c r="K19" s="15">
        <f>AVERAGE(J15:J18)</f>
        <v>100.39</v>
      </c>
      <c r="N19" s="23"/>
    </row>
    <row r="20" spans="1:11" s="18" customFormat="1" ht="12">
      <c r="A20" s="55" t="s">
        <v>14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</row>
    <row r="21" spans="1:11" s="18" customFormat="1" ht="48">
      <c r="A21" s="2" t="s">
        <v>36</v>
      </c>
      <c r="B21" s="6" t="s">
        <v>6</v>
      </c>
      <c r="C21" s="1">
        <f>'прил. 7 (2021) '!D21</f>
        <v>89.5</v>
      </c>
      <c r="D21" s="1">
        <v>89.7</v>
      </c>
      <c r="E21" s="24">
        <f>IF(C21&gt;D21,C21/D21,D21/C21)*100</f>
        <v>100.22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8">
      <c r="A22" s="5" t="s">
        <v>37</v>
      </c>
      <c r="B22" s="6" t="s">
        <v>6</v>
      </c>
      <c r="C22" s="1">
        <f>'прил. 7 (2021) '!D22</f>
        <v>25.5</v>
      </c>
      <c r="D22" s="1">
        <v>25.5</v>
      </c>
      <c r="E22" s="24">
        <f aca="true" t="shared" si="0" ref="E22:E34">IF(C22&gt;D22,C22/D22,D22/C22)*100</f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66.75" customHeight="1">
      <c r="A23" s="2" t="s">
        <v>35</v>
      </c>
      <c r="B23" s="6" t="s">
        <v>6</v>
      </c>
      <c r="C23" s="1">
        <f>'прил. 7 (2021) '!D23</f>
        <v>100</v>
      </c>
      <c r="D23" s="1">
        <v>100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48">
      <c r="A24" s="2" t="s">
        <v>79</v>
      </c>
      <c r="B24" s="6" t="s">
        <v>6</v>
      </c>
      <c r="C24" s="1">
        <f>'прил. 7 (2021) '!D24</f>
        <v>90</v>
      </c>
      <c r="D24" s="1">
        <v>90</v>
      </c>
      <c r="E24" s="24">
        <f t="shared" si="0"/>
        <v>100</v>
      </c>
      <c r="F24" s="3" t="s">
        <v>7</v>
      </c>
      <c r="G24" s="4" t="s">
        <v>7</v>
      </c>
      <c r="H24" s="3" t="s">
        <v>7</v>
      </c>
      <c r="I24" s="3" t="s">
        <v>7</v>
      </c>
      <c r="J24" s="3" t="s">
        <v>7</v>
      </c>
      <c r="K24" s="3" t="s">
        <v>7</v>
      </c>
    </row>
    <row r="25" spans="1:11" s="18" customFormat="1" ht="36">
      <c r="A25" s="5" t="s">
        <v>38</v>
      </c>
      <c r="B25" s="6" t="s">
        <v>6</v>
      </c>
      <c r="C25" s="1">
        <f>'прил. 7 (2021) '!D25</f>
        <v>83.8</v>
      </c>
      <c r="D25" s="1">
        <v>83.8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49.5" customHeight="1">
      <c r="A26" s="5" t="s">
        <v>39</v>
      </c>
      <c r="B26" s="6" t="s">
        <v>6</v>
      </c>
      <c r="C26" s="1">
        <f>'прил. 7 (2021) '!D26</f>
        <v>6.4</v>
      </c>
      <c r="D26" s="1">
        <v>6.4</v>
      </c>
      <c r="E26" s="24">
        <f t="shared" si="0"/>
        <v>100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2">
      <c r="A27" s="5" t="s">
        <v>40</v>
      </c>
      <c r="B27" s="6" t="s">
        <v>6</v>
      </c>
      <c r="C27" s="1">
        <f>'прил. 7 (2021) '!D27</f>
        <v>66.7</v>
      </c>
      <c r="D27" s="1">
        <v>66.7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.75" customHeight="1">
      <c r="A28" s="5" t="s">
        <v>41</v>
      </c>
      <c r="B28" s="6" t="s">
        <v>6</v>
      </c>
      <c r="C28" s="1">
        <f>'прил. 7 (2021) '!D28</f>
        <v>33.3</v>
      </c>
      <c r="D28" s="1">
        <v>33.3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63.75" customHeight="1">
      <c r="A29" s="5" t="s">
        <v>42</v>
      </c>
      <c r="B29" s="6" t="s">
        <v>6</v>
      </c>
      <c r="C29" s="1">
        <f>'прил. 7 (2021) '!D29</f>
        <v>15.2</v>
      </c>
      <c r="D29" s="1">
        <v>15.2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39.75" customHeight="1">
      <c r="A30" s="5" t="s">
        <v>43</v>
      </c>
      <c r="B30" s="3" t="s">
        <v>44</v>
      </c>
      <c r="C30" s="1">
        <f>'прил. 7 (2021) '!D30</f>
        <v>45.4</v>
      </c>
      <c r="D30" s="1">
        <v>46.8</v>
      </c>
      <c r="E30" s="24">
        <f t="shared" si="0"/>
        <v>103.08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75" customHeight="1">
      <c r="A31" s="2" t="s">
        <v>32</v>
      </c>
      <c r="B31" s="2" t="s">
        <v>6</v>
      </c>
      <c r="C31" s="1">
        <f>'прил. 7 (2021) '!D31</f>
        <v>100</v>
      </c>
      <c r="D31" s="1">
        <v>100</v>
      </c>
      <c r="E31" s="24">
        <f t="shared" si="0"/>
        <v>100</v>
      </c>
      <c r="F31" s="1" t="s">
        <v>7</v>
      </c>
      <c r="G31" s="24" t="s">
        <v>7</v>
      </c>
      <c r="H31" s="1" t="s">
        <v>7</v>
      </c>
      <c r="I31" s="1" t="s">
        <v>7</v>
      </c>
      <c r="J31" s="1" t="s">
        <v>7</v>
      </c>
      <c r="K31" s="1" t="s">
        <v>7</v>
      </c>
    </row>
    <row r="32" spans="1:11" s="18" customFormat="1" ht="72">
      <c r="A32" s="2" t="s">
        <v>33</v>
      </c>
      <c r="B32" s="2" t="s">
        <v>6</v>
      </c>
      <c r="C32" s="1">
        <f>'прил. 7 (2021) '!D32</f>
        <v>100</v>
      </c>
      <c r="D32" s="1">
        <v>100</v>
      </c>
      <c r="E32" s="24">
        <f t="shared" si="0"/>
        <v>100</v>
      </c>
      <c r="F32" s="1" t="s">
        <v>7</v>
      </c>
      <c r="G32" s="24" t="s">
        <v>7</v>
      </c>
      <c r="H32" s="1" t="s">
        <v>7</v>
      </c>
      <c r="I32" s="1" t="s">
        <v>7</v>
      </c>
      <c r="J32" s="1" t="s">
        <v>7</v>
      </c>
      <c r="K32" s="1" t="s">
        <v>7</v>
      </c>
    </row>
    <row r="33" spans="1:11" s="18" customFormat="1" ht="77.25" customHeight="1">
      <c r="A33" s="2" t="s">
        <v>34</v>
      </c>
      <c r="B33" s="2" t="s">
        <v>6</v>
      </c>
      <c r="C33" s="1">
        <f>'прил. 7 (2021) '!D33</f>
        <v>100</v>
      </c>
      <c r="D33" s="1">
        <v>100</v>
      </c>
      <c r="E33" s="24">
        <f t="shared" si="0"/>
        <v>100</v>
      </c>
      <c r="F33" s="1" t="s">
        <v>7</v>
      </c>
      <c r="G33" s="24" t="s">
        <v>7</v>
      </c>
      <c r="H33" s="1" t="s">
        <v>7</v>
      </c>
      <c r="I33" s="1" t="s">
        <v>7</v>
      </c>
      <c r="J33" s="1" t="s">
        <v>7</v>
      </c>
      <c r="K33" s="1" t="s">
        <v>7</v>
      </c>
    </row>
    <row r="34" spans="1:11" s="18" customFormat="1" ht="61.5" customHeight="1">
      <c r="A34" s="2" t="s">
        <v>48</v>
      </c>
      <c r="B34" s="2" t="s">
        <v>6</v>
      </c>
      <c r="C34" s="1">
        <f>'прил. 7 (2021) '!D34</f>
        <v>100</v>
      </c>
      <c r="D34" s="1">
        <v>100</v>
      </c>
      <c r="E34" s="24">
        <f t="shared" si="0"/>
        <v>100</v>
      </c>
      <c r="F34" s="1" t="s">
        <v>7</v>
      </c>
      <c r="G34" s="24" t="s">
        <v>7</v>
      </c>
      <c r="H34" s="1" t="s">
        <v>7</v>
      </c>
      <c r="I34" s="1" t="s">
        <v>7</v>
      </c>
      <c r="J34" s="1" t="s">
        <v>7</v>
      </c>
      <c r="K34" s="1" t="s">
        <v>7</v>
      </c>
    </row>
    <row r="35" spans="1:11" s="18" customFormat="1" ht="26.25" customHeight="1">
      <c r="A35" s="16" t="s">
        <v>45</v>
      </c>
      <c r="B35" s="2"/>
      <c r="C35" s="1"/>
      <c r="D35" s="1"/>
      <c r="E35" s="24"/>
      <c r="F35" s="17"/>
      <c r="G35" s="10"/>
      <c r="H35" s="17"/>
      <c r="I35" s="17"/>
      <c r="J35" s="17"/>
      <c r="K35" s="17"/>
    </row>
    <row r="36" spans="1:11" s="18" customFormat="1" ht="27.75" customHeight="1">
      <c r="A36" s="16" t="s">
        <v>46</v>
      </c>
      <c r="B36" s="6" t="s">
        <v>49</v>
      </c>
      <c r="C36" s="29">
        <v>24496</v>
      </c>
      <c r="D36" s="29">
        <v>24496</v>
      </c>
      <c r="E36" s="24">
        <f aca="true" t="shared" si="1" ref="E36:E43">IF(C36&gt;D36,C36/D36,D36/C36)*100</f>
        <v>100</v>
      </c>
      <c r="F36" s="17" t="s">
        <v>7</v>
      </c>
      <c r="G36" s="10" t="s">
        <v>7</v>
      </c>
      <c r="H36" s="17" t="s">
        <v>7</v>
      </c>
      <c r="I36" s="17" t="s">
        <v>7</v>
      </c>
      <c r="J36" s="17" t="s">
        <v>7</v>
      </c>
      <c r="K36" s="17" t="s">
        <v>7</v>
      </c>
    </row>
    <row r="37" spans="1:11" s="18" customFormat="1" ht="12">
      <c r="A37" s="35" t="s">
        <v>67</v>
      </c>
      <c r="B37" s="6" t="s">
        <v>49</v>
      </c>
      <c r="C37" s="29">
        <v>28543</v>
      </c>
      <c r="D37" s="29">
        <v>28543</v>
      </c>
      <c r="E37" s="24">
        <f t="shared" si="1"/>
        <v>100</v>
      </c>
      <c r="F37" s="17" t="s">
        <v>7</v>
      </c>
      <c r="G37" s="10" t="s">
        <v>7</v>
      </c>
      <c r="H37" s="17" t="s">
        <v>7</v>
      </c>
      <c r="I37" s="17" t="s">
        <v>7</v>
      </c>
      <c r="J37" s="17" t="s">
        <v>7</v>
      </c>
      <c r="K37" s="17" t="s">
        <v>7</v>
      </c>
    </row>
    <row r="38" spans="1:11" s="18" customFormat="1" ht="12">
      <c r="A38" s="5" t="s">
        <v>47</v>
      </c>
      <c r="B38" s="6" t="s">
        <v>49</v>
      </c>
      <c r="C38" s="29">
        <v>29066</v>
      </c>
      <c r="D38" s="29">
        <v>29066</v>
      </c>
      <c r="E38" s="24">
        <f t="shared" si="1"/>
        <v>100</v>
      </c>
      <c r="F38" s="17" t="s">
        <v>7</v>
      </c>
      <c r="G38" s="10" t="s">
        <v>7</v>
      </c>
      <c r="H38" s="17" t="s">
        <v>7</v>
      </c>
      <c r="I38" s="17" t="s">
        <v>7</v>
      </c>
      <c r="J38" s="17" t="s">
        <v>7</v>
      </c>
      <c r="K38" s="17" t="s">
        <v>7</v>
      </c>
    </row>
    <row r="39" spans="1:11" s="18" customFormat="1" ht="132">
      <c r="A39" s="5" t="s">
        <v>59</v>
      </c>
      <c r="B39" s="2" t="s">
        <v>6</v>
      </c>
      <c r="C39" s="1">
        <f>'прил. 7 (2021) '!D39</f>
        <v>100</v>
      </c>
      <c r="D39" s="1">
        <v>100</v>
      </c>
      <c r="E39" s="24">
        <f t="shared" si="1"/>
        <v>100</v>
      </c>
      <c r="F39" s="3" t="s">
        <v>7</v>
      </c>
      <c r="G39" s="4" t="s">
        <v>7</v>
      </c>
      <c r="H39" s="3" t="s">
        <v>7</v>
      </c>
      <c r="I39" s="3" t="s">
        <v>7</v>
      </c>
      <c r="J39" s="3" t="s">
        <v>7</v>
      </c>
      <c r="K39" s="3" t="s">
        <v>7</v>
      </c>
    </row>
    <row r="40" spans="1:11" s="18" customFormat="1" ht="36">
      <c r="A40" s="5" t="s">
        <v>57</v>
      </c>
      <c r="B40" s="2" t="s">
        <v>6</v>
      </c>
      <c r="C40" s="1">
        <f>'прил. 7 (2021) '!D40</f>
        <v>100</v>
      </c>
      <c r="D40" s="29">
        <v>100</v>
      </c>
      <c r="E40" s="24">
        <f t="shared" si="1"/>
        <v>100</v>
      </c>
      <c r="F40" s="3" t="s">
        <v>7</v>
      </c>
      <c r="G40" s="4" t="s">
        <v>7</v>
      </c>
      <c r="H40" s="3" t="s">
        <v>7</v>
      </c>
      <c r="I40" s="3" t="s">
        <v>7</v>
      </c>
      <c r="J40" s="3" t="s">
        <v>7</v>
      </c>
      <c r="K40" s="3" t="s">
        <v>7</v>
      </c>
    </row>
    <row r="41" spans="1:11" s="18" customFormat="1" ht="48">
      <c r="A41" s="5" t="s">
        <v>56</v>
      </c>
      <c r="B41" s="2" t="s">
        <v>6</v>
      </c>
      <c r="C41" s="1">
        <f>'прил. 7 (2021) '!D41</f>
        <v>99</v>
      </c>
      <c r="D41" s="29">
        <v>99</v>
      </c>
      <c r="E41" s="24">
        <f t="shared" si="1"/>
        <v>100</v>
      </c>
      <c r="F41" s="3" t="s">
        <v>7</v>
      </c>
      <c r="G41" s="4" t="s">
        <v>7</v>
      </c>
      <c r="H41" s="3" t="s">
        <v>7</v>
      </c>
      <c r="I41" s="3" t="s">
        <v>7</v>
      </c>
      <c r="J41" s="3" t="s">
        <v>7</v>
      </c>
      <c r="K41" s="3" t="s">
        <v>7</v>
      </c>
    </row>
    <row r="42" spans="1:11" s="18" customFormat="1" ht="36">
      <c r="A42" s="2" t="s">
        <v>80</v>
      </c>
      <c r="B42" s="6" t="s">
        <v>6</v>
      </c>
      <c r="C42" s="1">
        <f>'прил. 7 (2021) '!D42</f>
        <v>32</v>
      </c>
      <c r="D42" s="1">
        <v>32</v>
      </c>
      <c r="E42" s="24">
        <f t="shared" si="1"/>
        <v>100</v>
      </c>
      <c r="F42" s="3" t="s">
        <v>7</v>
      </c>
      <c r="G42" s="4" t="s">
        <v>7</v>
      </c>
      <c r="H42" s="3" t="s">
        <v>7</v>
      </c>
      <c r="I42" s="3" t="s">
        <v>7</v>
      </c>
      <c r="J42" s="3" t="s">
        <v>7</v>
      </c>
      <c r="K42" s="3" t="s">
        <v>7</v>
      </c>
    </row>
    <row r="43" spans="1:11" s="18" customFormat="1" ht="36">
      <c r="A43" s="2" t="s">
        <v>72</v>
      </c>
      <c r="B43" s="6" t="s">
        <v>77</v>
      </c>
      <c r="C43" s="1">
        <v>100</v>
      </c>
      <c r="D43" s="1">
        <v>100</v>
      </c>
      <c r="E43" s="24">
        <f t="shared" si="1"/>
        <v>100</v>
      </c>
      <c r="F43" s="3" t="s">
        <v>7</v>
      </c>
      <c r="G43" s="4" t="s">
        <v>7</v>
      </c>
      <c r="H43" s="3" t="s">
        <v>7</v>
      </c>
      <c r="I43" s="3" t="s">
        <v>7</v>
      </c>
      <c r="J43" s="3" t="s">
        <v>7</v>
      </c>
      <c r="K43" s="3" t="s">
        <v>7</v>
      </c>
    </row>
    <row r="44" spans="1:11" s="18" customFormat="1" ht="60">
      <c r="A44" s="2" t="s">
        <v>83</v>
      </c>
      <c r="B44" s="6" t="s">
        <v>6</v>
      </c>
      <c r="C44" s="1">
        <v>100</v>
      </c>
      <c r="D44" s="1">
        <v>100</v>
      </c>
      <c r="E44" s="24">
        <f>IF(C44&gt;D44,C44/D44,D44/C44)*100</f>
        <v>100</v>
      </c>
      <c r="F44" s="3" t="s">
        <v>7</v>
      </c>
      <c r="G44" s="4" t="s">
        <v>7</v>
      </c>
      <c r="H44" s="3" t="s">
        <v>7</v>
      </c>
      <c r="I44" s="3" t="s">
        <v>7</v>
      </c>
      <c r="J44" s="3" t="s">
        <v>7</v>
      </c>
      <c r="K44" s="3" t="s">
        <v>7</v>
      </c>
    </row>
    <row r="45" spans="1:11" s="18" customFormat="1" ht="12">
      <c r="A45" s="6" t="s">
        <v>16</v>
      </c>
      <c r="B45" s="6" t="s">
        <v>9</v>
      </c>
      <c r="C45" s="1" t="s">
        <v>7</v>
      </c>
      <c r="D45" s="1" t="s">
        <v>7</v>
      </c>
      <c r="E45" s="1" t="s">
        <v>7</v>
      </c>
      <c r="F45" s="24">
        <f>AVERAGE(E21:E44)</f>
        <v>100.14</v>
      </c>
      <c r="G45" s="49">
        <v>6704825.2</v>
      </c>
      <c r="H45" s="25">
        <f>G45/G19</f>
        <v>0.9922</v>
      </c>
      <c r="I45" s="1" t="s">
        <v>7</v>
      </c>
      <c r="J45" s="1" t="s">
        <v>7</v>
      </c>
      <c r="K45" s="1" t="s">
        <v>7</v>
      </c>
    </row>
    <row r="46" spans="1:11" s="18" customFormat="1" ht="12.75" customHeight="1">
      <c r="A46" s="55" t="s">
        <v>15</v>
      </c>
      <c r="B46" s="55"/>
      <c r="C46" s="55"/>
      <c r="D46" s="55"/>
      <c r="E46" s="55"/>
      <c r="F46" s="55"/>
      <c r="G46" s="55"/>
      <c r="H46" s="55"/>
      <c r="I46" s="55"/>
      <c r="J46" s="55"/>
      <c r="K46" s="55"/>
    </row>
    <row r="47" spans="1:11" s="18" customFormat="1" ht="39.75" customHeight="1">
      <c r="A47" s="2" t="s">
        <v>31</v>
      </c>
      <c r="B47" s="6" t="s">
        <v>6</v>
      </c>
      <c r="C47" s="1">
        <f>'прил. 7 (2021) '!C47</f>
        <v>90</v>
      </c>
      <c r="D47" s="1">
        <v>90</v>
      </c>
      <c r="E47" s="24">
        <f>IF(C47&gt;D47,C47/D47,D47/C47)*100</f>
        <v>100</v>
      </c>
      <c r="F47" s="17" t="s">
        <v>7</v>
      </c>
      <c r="G47" s="10" t="s">
        <v>7</v>
      </c>
      <c r="H47" s="17" t="s">
        <v>7</v>
      </c>
      <c r="I47" s="17" t="s">
        <v>7</v>
      </c>
      <c r="J47" s="17" t="s">
        <v>7</v>
      </c>
      <c r="K47" s="17" t="s">
        <v>7</v>
      </c>
    </row>
    <row r="48" spans="1:11" s="18" customFormat="1" ht="12">
      <c r="A48" s="6" t="s">
        <v>17</v>
      </c>
      <c r="B48" s="6" t="s">
        <v>9</v>
      </c>
      <c r="C48" s="17" t="s">
        <v>7</v>
      </c>
      <c r="D48" s="17" t="s">
        <v>7</v>
      </c>
      <c r="E48" s="17" t="s">
        <v>7</v>
      </c>
      <c r="F48" s="10">
        <f>AVERAGE(E47:E47)</f>
        <v>100</v>
      </c>
      <c r="G48" s="10">
        <f>G19-G45</f>
        <v>52762.3</v>
      </c>
      <c r="H48" s="19">
        <f>G48/G19</f>
        <v>0.0078</v>
      </c>
      <c r="I48" s="17" t="s">
        <v>7</v>
      </c>
      <c r="J48" s="17" t="s">
        <v>7</v>
      </c>
      <c r="K48" s="17" t="s">
        <v>7</v>
      </c>
    </row>
    <row r="49" s="18" customFormat="1" ht="12">
      <c r="G49" s="20"/>
    </row>
    <row r="50" spans="7:11" s="18" customFormat="1" ht="12">
      <c r="G50" s="20"/>
      <c r="K50" s="26"/>
    </row>
    <row r="51" s="18" customFormat="1" ht="12">
      <c r="G51" s="20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5.75" customHeight="1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  <row r="82" spans="1:11" ht="12.75">
      <c r="A82" s="18"/>
      <c r="B82" s="18"/>
      <c r="C82" s="18"/>
      <c r="D82" s="18"/>
      <c r="E82" s="18"/>
      <c r="F82" s="18"/>
      <c r="G82" s="20"/>
      <c r="H82" s="18"/>
      <c r="I82" s="18"/>
      <c r="J82" s="18"/>
      <c r="K82" s="18"/>
    </row>
    <row r="83" spans="1:11" ht="12.75">
      <c r="A83" s="18"/>
      <c r="B83" s="18"/>
      <c r="C83" s="18"/>
      <c r="D83" s="18"/>
      <c r="E83" s="18"/>
      <c r="F83" s="18"/>
      <c r="G83" s="20"/>
      <c r="H83" s="18"/>
      <c r="I83" s="18"/>
      <c r="J83" s="18"/>
      <c r="K83" s="18"/>
    </row>
    <row r="84" spans="1:11" ht="12.75">
      <c r="A84" s="18"/>
      <c r="B84" s="18"/>
      <c r="C84" s="18"/>
      <c r="D84" s="18"/>
      <c r="E84" s="18"/>
      <c r="F84" s="18"/>
      <c r="G84" s="20"/>
      <c r="H84" s="18"/>
      <c r="I84" s="18"/>
      <c r="J84" s="18"/>
      <c r="K84" s="18"/>
    </row>
    <row r="85" spans="1:11" ht="12.75">
      <c r="A85" s="18"/>
      <c r="B85" s="18"/>
      <c r="C85" s="18"/>
      <c r="D85" s="18"/>
      <c r="E85" s="18"/>
      <c r="F85" s="18"/>
      <c r="G85" s="20"/>
      <c r="H85" s="18"/>
      <c r="I85" s="18"/>
      <c r="J85" s="18"/>
      <c r="K85" s="18"/>
    </row>
    <row r="86" spans="1:11" ht="12.75">
      <c r="A86" s="18"/>
      <c r="B86" s="18"/>
      <c r="C86" s="18"/>
      <c r="D86" s="18"/>
      <c r="E86" s="18"/>
      <c r="F86" s="18"/>
      <c r="G86" s="20"/>
      <c r="H86" s="18"/>
      <c r="I86" s="18"/>
      <c r="J86" s="18"/>
      <c r="K86" s="18"/>
    </row>
    <row r="87" spans="1:11" ht="12.75">
      <c r="A87" s="18"/>
      <c r="B87" s="18"/>
      <c r="C87" s="18"/>
      <c r="D87" s="18"/>
      <c r="E87" s="18"/>
      <c r="F87" s="18"/>
      <c r="G87" s="20"/>
      <c r="H87" s="18"/>
      <c r="I87" s="18"/>
      <c r="J87" s="18"/>
      <c r="K87" s="18"/>
    </row>
  </sheetData>
  <sheetProtection/>
  <mergeCells count="20">
    <mergeCell ref="J1:K1"/>
    <mergeCell ref="H2:K2"/>
    <mergeCell ref="I3:K3"/>
    <mergeCell ref="A46:K46"/>
    <mergeCell ref="H9:H12"/>
    <mergeCell ref="I9:I12"/>
    <mergeCell ref="J9:J12"/>
    <mergeCell ref="K9:K12"/>
    <mergeCell ref="A14:K14"/>
    <mergeCell ref="A20:K20"/>
    <mergeCell ref="A5:K5"/>
    <mergeCell ref="A6:K6"/>
    <mergeCell ref="A7:K7"/>
    <mergeCell ref="A9:A12"/>
    <mergeCell ref="B9:B12"/>
    <mergeCell ref="C9:C12"/>
    <mergeCell ref="D9:D12"/>
    <mergeCell ref="E9:E12"/>
    <mergeCell ref="F9:F12"/>
    <mergeCell ref="G9:G12"/>
  </mergeCells>
  <printOptions/>
  <pageMargins left="0.7086614173228347" right="0.7086614173228347" top="0.7480314960629921" bottom="0.7480314960629921" header="0.31496062992125984" footer="0.31496062992125984"/>
  <pageSetup firstPageNumber="27" useFirstPageNumber="1" fitToHeight="0" fitToWidth="0" horizontalDpi="600" verticalDpi="600" orientation="landscape" paperSize="9" scale="78" r:id="rId2"/>
  <headerFooter alignWithMargins="0">
    <oddHeader>&amp;C&amp;P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SheetLayoutView="100" zoomScalePageLayoutView="0" workbookViewId="0" topLeftCell="A20">
      <selection activeCell="F20" sqref="F20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:11" ht="14.25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4.25">
      <c r="A2" s="54" t="s">
        <v>60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4.25">
      <c r="A3" s="54" t="s">
        <v>63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5" spans="1:11" ht="32.25" customHeight="1">
      <c r="A5" s="59" t="s">
        <v>0</v>
      </c>
      <c r="B5" s="59" t="s">
        <v>1</v>
      </c>
      <c r="C5" s="56" t="s">
        <v>2</v>
      </c>
      <c r="D5" s="56" t="s">
        <v>3</v>
      </c>
      <c r="E5" s="56" t="s">
        <v>4</v>
      </c>
      <c r="F5" s="56" t="s">
        <v>5</v>
      </c>
      <c r="G5" s="60" t="s">
        <v>18</v>
      </c>
      <c r="H5" s="56" t="s">
        <v>19</v>
      </c>
      <c r="I5" s="56" t="s">
        <v>20</v>
      </c>
      <c r="J5" s="56" t="s">
        <v>21</v>
      </c>
      <c r="K5" s="56" t="s">
        <v>22</v>
      </c>
    </row>
    <row r="6" spans="1:11" ht="33.75" customHeight="1">
      <c r="A6" s="59"/>
      <c r="B6" s="59"/>
      <c r="C6" s="56"/>
      <c r="D6" s="56"/>
      <c r="E6" s="56"/>
      <c r="F6" s="56"/>
      <c r="G6" s="60"/>
      <c r="H6" s="56"/>
      <c r="I6" s="56"/>
      <c r="J6" s="56"/>
      <c r="K6" s="56"/>
    </row>
    <row r="7" spans="1:11" ht="0.75" customHeight="1">
      <c r="A7" s="59"/>
      <c r="B7" s="59"/>
      <c r="C7" s="56"/>
      <c r="D7" s="56"/>
      <c r="E7" s="56"/>
      <c r="F7" s="56"/>
      <c r="G7" s="60"/>
      <c r="H7" s="56"/>
      <c r="I7" s="56"/>
      <c r="J7" s="56"/>
      <c r="K7" s="56"/>
    </row>
    <row r="8" spans="1:11" ht="60" customHeight="1">
      <c r="A8" s="59"/>
      <c r="B8" s="59"/>
      <c r="C8" s="56"/>
      <c r="D8" s="56"/>
      <c r="E8" s="56"/>
      <c r="F8" s="56"/>
      <c r="G8" s="60"/>
      <c r="H8" s="56"/>
      <c r="I8" s="56"/>
      <c r="J8" s="56"/>
      <c r="K8" s="56"/>
    </row>
    <row r="9" spans="1:1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2.75" customHeight="1">
      <c r="A10" s="57" t="s">
        <v>61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4" s="18" customFormat="1" ht="42.75" customHeight="1">
      <c r="A11" s="2" t="s">
        <v>53</v>
      </c>
      <c r="B11" s="2" t="s">
        <v>55</v>
      </c>
      <c r="C11" s="1">
        <f>'прил. 7 (2022)'!D15</f>
        <v>897</v>
      </c>
      <c r="D11" s="1">
        <v>897</v>
      </c>
      <c r="E11" s="3" t="s">
        <v>7</v>
      </c>
      <c r="F11" s="3" t="s">
        <v>7</v>
      </c>
      <c r="G11" s="4" t="s">
        <v>7</v>
      </c>
      <c r="H11" s="3" t="s">
        <v>7</v>
      </c>
      <c r="I11" s="3" t="s">
        <v>7</v>
      </c>
      <c r="J11" s="15">
        <f>IF(C11&gt;D11,C11/D11,D11/C11)*100</f>
        <v>100</v>
      </c>
      <c r="K11" s="3" t="s">
        <v>7</v>
      </c>
      <c r="N11" s="23"/>
    </row>
    <row r="12" spans="1:14" s="18" customFormat="1" ht="72">
      <c r="A12" s="2" t="s">
        <v>81</v>
      </c>
      <c r="B12" s="27" t="s">
        <v>6</v>
      </c>
      <c r="C12" s="1">
        <f>'прил. 7 (2022)'!D16</f>
        <v>100</v>
      </c>
      <c r="D12" s="1">
        <v>100</v>
      </c>
      <c r="E12" s="3" t="s">
        <v>7</v>
      </c>
      <c r="F12" s="3" t="s">
        <v>7</v>
      </c>
      <c r="G12" s="4" t="s">
        <v>7</v>
      </c>
      <c r="H12" s="3" t="s">
        <v>7</v>
      </c>
      <c r="I12" s="3" t="s">
        <v>7</v>
      </c>
      <c r="J12" s="15">
        <f>IF(C12&gt;D12,C12/D12,D12/C12)*100</f>
        <v>100</v>
      </c>
      <c r="K12" s="3" t="s">
        <v>7</v>
      </c>
      <c r="N12" s="23"/>
    </row>
    <row r="13" spans="1:14" s="18" customFormat="1" ht="36">
      <c r="A13" s="2" t="s">
        <v>78</v>
      </c>
      <c r="B13" s="27" t="s">
        <v>6</v>
      </c>
      <c r="C13" s="1">
        <f>'прил. 7 (2022)'!D17</f>
        <v>77</v>
      </c>
      <c r="D13" s="1">
        <v>78.5</v>
      </c>
      <c r="E13" s="3" t="s">
        <v>7</v>
      </c>
      <c r="F13" s="3" t="s">
        <v>7</v>
      </c>
      <c r="G13" s="4" t="s">
        <v>7</v>
      </c>
      <c r="H13" s="3" t="s">
        <v>7</v>
      </c>
      <c r="I13" s="3" t="s">
        <v>7</v>
      </c>
      <c r="J13" s="15">
        <f>IF(C13&gt;D13,C13/D13,D13/C13)*100</f>
        <v>101.95</v>
      </c>
      <c r="K13" s="3" t="s">
        <v>7</v>
      </c>
      <c r="N13" s="23"/>
    </row>
    <row r="14" spans="1:14" s="18" customFormat="1" ht="76.5" customHeight="1">
      <c r="A14" s="2" t="s">
        <v>54</v>
      </c>
      <c r="B14" s="27" t="s">
        <v>6</v>
      </c>
      <c r="C14" s="1">
        <f>'прил. 7 (2022)'!D18</f>
        <v>37.3</v>
      </c>
      <c r="D14" s="1">
        <v>37.3</v>
      </c>
      <c r="E14" s="3" t="s">
        <v>7</v>
      </c>
      <c r="F14" s="3" t="s">
        <v>7</v>
      </c>
      <c r="G14" s="4" t="s">
        <v>7</v>
      </c>
      <c r="H14" s="3" t="s">
        <v>7</v>
      </c>
      <c r="I14" s="3" t="s">
        <v>7</v>
      </c>
      <c r="J14" s="15">
        <f>IF(C14&gt;D14,C14/D14,D14/C14)*100</f>
        <v>100</v>
      </c>
      <c r="K14" s="3" t="s">
        <v>7</v>
      </c>
      <c r="N14" s="23"/>
    </row>
    <row r="15" spans="1:14" s="18" customFormat="1" ht="12">
      <c r="A15" s="6" t="s">
        <v>8</v>
      </c>
      <c r="B15" s="6" t="s">
        <v>9</v>
      </c>
      <c r="C15" s="3" t="s">
        <v>7</v>
      </c>
      <c r="D15" s="3" t="s">
        <v>7</v>
      </c>
      <c r="E15" s="3" t="s">
        <v>7</v>
      </c>
      <c r="F15" s="3" t="s">
        <v>7</v>
      </c>
      <c r="G15" s="33">
        <v>6133239.76</v>
      </c>
      <c r="H15" s="3" t="s">
        <v>7</v>
      </c>
      <c r="I15" s="4">
        <f>F39*H39+F42*H42</f>
        <v>100.68</v>
      </c>
      <c r="J15" s="3" t="s">
        <v>7</v>
      </c>
      <c r="K15" s="15">
        <f>AVERAGE(J11:J14)</f>
        <v>100.49</v>
      </c>
      <c r="N15" s="23"/>
    </row>
    <row r="16" spans="1:11" s="18" customFormat="1" ht="12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s="18" customFormat="1" ht="48">
      <c r="A17" s="2" t="s">
        <v>36</v>
      </c>
      <c r="B17" s="6" t="s">
        <v>6</v>
      </c>
      <c r="C17" s="1">
        <f>'прил. 7 (2022)'!D21</f>
        <v>89.7</v>
      </c>
      <c r="D17" s="1">
        <v>89.7</v>
      </c>
      <c r="E17" s="24">
        <f>IF(C17&gt;D17,C17/D17,D17/C17)*100</f>
        <v>100</v>
      </c>
      <c r="F17" s="1" t="s">
        <v>7</v>
      </c>
      <c r="G17" s="24" t="s">
        <v>7</v>
      </c>
      <c r="H17" s="1" t="s">
        <v>7</v>
      </c>
      <c r="I17" s="1" t="s">
        <v>7</v>
      </c>
      <c r="J17" s="1" t="s">
        <v>7</v>
      </c>
      <c r="K17" s="1" t="s">
        <v>7</v>
      </c>
    </row>
    <row r="18" spans="1:11" s="18" customFormat="1" ht="48">
      <c r="A18" s="5" t="s">
        <v>37</v>
      </c>
      <c r="B18" s="6" t="s">
        <v>6</v>
      </c>
      <c r="C18" s="1">
        <f>'прил. 7 (2022)'!D22</f>
        <v>25.5</v>
      </c>
      <c r="D18" s="1">
        <v>25.5</v>
      </c>
      <c r="E18" s="24">
        <f aca="true" t="shared" si="0" ref="E18:E30">IF(C18&gt;D18,C18/D18,D18/C18)*100</f>
        <v>100</v>
      </c>
      <c r="F18" s="1" t="s">
        <v>7</v>
      </c>
      <c r="G18" s="24" t="s">
        <v>7</v>
      </c>
      <c r="H18" s="1" t="s">
        <v>7</v>
      </c>
      <c r="I18" s="1" t="s">
        <v>7</v>
      </c>
      <c r="J18" s="1" t="s">
        <v>7</v>
      </c>
      <c r="K18" s="1" t="s">
        <v>7</v>
      </c>
    </row>
    <row r="19" spans="1:11" s="18" customFormat="1" ht="66.75" customHeight="1">
      <c r="A19" s="2" t="s">
        <v>35</v>
      </c>
      <c r="B19" s="6" t="s">
        <v>6</v>
      </c>
      <c r="C19" s="1">
        <f>'прил. 7 (2022)'!D23</f>
        <v>100</v>
      </c>
      <c r="D19" s="1">
        <v>100</v>
      </c>
      <c r="E19" s="24">
        <f t="shared" si="0"/>
        <v>100</v>
      </c>
      <c r="F19" s="1" t="s">
        <v>7</v>
      </c>
      <c r="G19" s="24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s="18" customFormat="1" ht="48">
      <c r="A20" s="2" t="s">
        <v>79</v>
      </c>
      <c r="B20" s="6" t="s">
        <v>6</v>
      </c>
      <c r="C20" s="1">
        <f>'прил. 7 (2022)'!D24</f>
        <v>90</v>
      </c>
      <c r="D20" s="1">
        <v>90</v>
      </c>
      <c r="E20" s="24">
        <f t="shared" si="0"/>
        <v>100</v>
      </c>
      <c r="F20" s="3" t="s">
        <v>7</v>
      </c>
      <c r="G20" s="4" t="s">
        <v>7</v>
      </c>
      <c r="H20" s="3" t="s">
        <v>7</v>
      </c>
      <c r="I20" s="3" t="s">
        <v>7</v>
      </c>
      <c r="J20" s="3" t="s">
        <v>7</v>
      </c>
      <c r="K20" s="3" t="s">
        <v>7</v>
      </c>
    </row>
    <row r="21" spans="1:11" s="18" customFormat="1" ht="36">
      <c r="A21" s="5" t="s">
        <v>38</v>
      </c>
      <c r="B21" s="6" t="s">
        <v>6</v>
      </c>
      <c r="C21" s="1">
        <f>'прил. 7 (2022)'!D25</f>
        <v>83.8</v>
      </c>
      <c r="D21" s="1">
        <v>83.8</v>
      </c>
      <c r="E21" s="24">
        <f t="shared" si="0"/>
        <v>100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9.5" customHeight="1">
      <c r="A22" s="5" t="s">
        <v>39</v>
      </c>
      <c r="B22" s="6" t="s">
        <v>6</v>
      </c>
      <c r="C22" s="1">
        <f>'прил. 7 (2022)'!D26</f>
        <v>6.4</v>
      </c>
      <c r="D22" s="1">
        <v>6.4</v>
      </c>
      <c r="E22" s="24">
        <f t="shared" si="0"/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72">
      <c r="A23" s="5" t="s">
        <v>40</v>
      </c>
      <c r="B23" s="6" t="s">
        <v>6</v>
      </c>
      <c r="C23" s="1">
        <f>'прил. 7 (2022)'!D27</f>
        <v>66.7</v>
      </c>
      <c r="D23" s="1">
        <v>66.7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72.75" customHeight="1">
      <c r="A24" s="5" t="s">
        <v>41</v>
      </c>
      <c r="B24" s="6" t="s">
        <v>6</v>
      </c>
      <c r="C24" s="1">
        <f>'прил. 7 (2022)'!D28</f>
        <v>33.3</v>
      </c>
      <c r="D24" s="1">
        <v>33.3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63.75" customHeight="1">
      <c r="A25" s="5" t="s">
        <v>42</v>
      </c>
      <c r="B25" s="6" t="s">
        <v>6</v>
      </c>
      <c r="C25" s="1">
        <f>'прил. 7 (2022)'!D29</f>
        <v>15.2</v>
      </c>
      <c r="D25" s="1">
        <v>15.2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39.75" customHeight="1">
      <c r="A26" s="5" t="s">
        <v>43</v>
      </c>
      <c r="B26" s="3" t="s">
        <v>44</v>
      </c>
      <c r="C26" s="1">
        <f>'прил. 7 (2022)'!D30</f>
        <v>46.8</v>
      </c>
      <c r="D26" s="1">
        <v>40.9</v>
      </c>
      <c r="E26" s="24">
        <f t="shared" si="0"/>
        <v>114.43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5" customHeight="1">
      <c r="A27" s="2" t="s">
        <v>32</v>
      </c>
      <c r="B27" s="2" t="s">
        <v>6</v>
      </c>
      <c r="C27" s="1">
        <f>'прил. 7 (2022)'!D31</f>
        <v>100</v>
      </c>
      <c r="D27" s="1">
        <v>100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2" t="s">
        <v>33</v>
      </c>
      <c r="B28" s="2" t="s">
        <v>6</v>
      </c>
      <c r="C28" s="1">
        <f>'прил. 7 (2022)'!D32</f>
        <v>100</v>
      </c>
      <c r="D28" s="1">
        <v>100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7.25" customHeight="1">
      <c r="A29" s="2" t="s">
        <v>34</v>
      </c>
      <c r="B29" s="2" t="s">
        <v>6</v>
      </c>
      <c r="C29" s="1">
        <f>'прил. 7 (2022)'!D33</f>
        <v>100</v>
      </c>
      <c r="D29" s="1">
        <v>100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1.5" customHeight="1">
      <c r="A30" s="2" t="s">
        <v>48</v>
      </c>
      <c r="B30" s="2" t="s">
        <v>6</v>
      </c>
      <c r="C30" s="1">
        <f>'прил. 7 (2022)'!D34</f>
        <v>100</v>
      </c>
      <c r="D30" s="1">
        <v>100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26.25" customHeight="1">
      <c r="A31" s="16" t="s">
        <v>45</v>
      </c>
      <c r="B31" s="2"/>
      <c r="C31" s="1"/>
      <c r="D31" s="1"/>
      <c r="E31" s="24"/>
      <c r="F31" s="17"/>
      <c r="G31" s="10"/>
      <c r="H31" s="17"/>
      <c r="I31" s="17"/>
      <c r="J31" s="17"/>
      <c r="K31" s="17"/>
    </row>
    <row r="32" spans="1:11" s="18" customFormat="1" ht="27.75" customHeight="1">
      <c r="A32" s="16" t="s">
        <v>46</v>
      </c>
      <c r="B32" s="6" t="s">
        <v>49</v>
      </c>
      <c r="C32" s="29">
        <v>24496</v>
      </c>
      <c r="D32" s="29">
        <v>24496</v>
      </c>
      <c r="E32" s="24">
        <f aca="true" t="shared" si="1" ref="E32:E38">IF(C32&gt;D32,C32/D32,D32/C32)*100</f>
        <v>100</v>
      </c>
      <c r="F32" s="17" t="s">
        <v>7</v>
      </c>
      <c r="G32" s="10" t="s">
        <v>7</v>
      </c>
      <c r="H32" s="17" t="s">
        <v>7</v>
      </c>
      <c r="I32" s="17" t="s">
        <v>7</v>
      </c>
      <c r="J32" s="17" t="s">
        <v>7</v>
      </c>
      <c r="K32" s="17" t="s">
        <v>7</v>
      </c>
    </row>
    <row r="33" spans="1:11" s="18" customFormat="1" ht="12">
      <c r="A33" s="35" t="s">
        <v>67</v>
      </c>
      <c r="B33" s="6" t="s">
        <v>49</v>
      </c>
      <c r="C33" s="29">
        <v>28543</v>
      </c>
      <c r="D33" s="29">
        <v>28543</v>
      </c>
      <c r="E33" s="24">
        <f t="shared" si="1"/>
        <v>100</v>
      </c>
      <c r="F33" s="17" t="s">
        <v>7</v>
      </c>
      <c r="G33" s="10" t="s">
        <v>7</v>
      </c>
      <c r="H33" s="17" t="s">
        <v>7</v>
      </c>
      <c r="I33" s="17" t="s">
        <v>7</v>
      </c>
      <c r="J33" s="17" t="s">
        <v>7</v>
      </c>
      <c r="K33" s="17" t="s">
        <v>7</v>
      </c>
    </row>
    <row r="34" spans="1:11" s="18" customFormat="1" ht="12">
      <c r="A34" s="5" t="s">
        <v>47</v>
      </c>
      <c r="B34" s="6" t="s">
        <v>49</v>
      </c>
      <c r="C34" s="29">
        <v>29066</v>
      </c>
      <c r="D34" s="29">
        <v>29066</v>
      </c>
      <c r="E34" s="24">
        <f t="shared" si="1"/>
        <v>100</v>
      </c>
      <c r="F34" s="17" t="s">
        <v>7</v>
      </c>
      <c r="G34" s="10" t="s">
        <v>7</v>
      </c>
      <c r="H34" s="17" t="s">
        <v>7</v>
      </c>
      <c r="I34" s="17" t="s">
        <v>7</v>
      </c>
      <c r="J34" s="17" t="s">
        <v>7</v>
      </c>
      <c r="K34" s="17" t="s">
        <v>7</v>
      </c>
    </row>
    <row r="35" spans="1:11" s="18" customFormat="1" ht="132">
      <c r="A35" s="5" t="s">
        <v>59</v>
      </c>
      <c r="B35" s="2" t="s">
        <v>6</v>
      </c>
      <c r="C35" s="1">
        <f>'прил. 7 (2022)'!D39</f>
        <v>100</v>
      </c>
      <c r="D35" s="1">
        <v>100</v>
      </c>
      <c r="E35" s="24">
        <f t="shared" si="1"/>
        <v>100</v>
      </c>
      <c r="F35" s="3" t="s">
        <v>7</v>
      </c>
      <c r="G35" s="4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8" customFormat="1" ht="36">
      <c r="A36" s="5" t="s">
        <v>57</v>
      </c>
      <c r="B36" s="2" t="s">
        <v>6</v>
      </c>
      <c r="C36" s="1">
        <f>'прил. 7 (2022)'!D40</f>
        <v>100</v>
      </c>
      <c r="D36" s="29">
        <v>100</v>
      </c>
      <c r="E36" s="24">
        <f t="shared" si="1"/>
        <v>100</v>
      </c>
      <c r="F36" s="3" t="s">
        <v>7</v>
      </c>
      <c r="G36" s="4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18" customFormat="1" ht="48">
      <c r="A37" s="5" t="s">
        <v>56</v>
      </c>
      <c r="B37" s="2" t="s">
        <v>6</v>
      </c>
      <c r="C37" s="1">
        <f>'прил. 7 (2022)'!D41</f>
        <v>99</v>
      </c>
      <c r="D37" s="29">
        <v>99</v>
      </c>
      <c r="E37" s="24">
        <f t="shared" si="1"/>
        <v>100</v>
      </c>
      <c r="F37" s="3" t="s">
        <v>7</v>
      </c>
      <c r="G37" s="4" t="s">
        <v>7</v>
      </c>
      <c r="H37" s="3" t="s">
        <v>7</v>
      </c>
      <c r="I37" s="3" t="s">
        <v>7</v>
      </c>
      <c r="J37" s="3" t="s">
        <v>7</v>
      </c>
      <c r="K37" s="3" t="s">
        <v>7</v>
      </c>
    </row>
    <row r="38" spans="1:11" s="18" customFormat="1" ht="36">
      <c r="A38" s="2" t="s">
        <v>80</v>
      </c>
      <c r="B38" s="6" t="s">
        <v>6</v>
      </c>
      <c r="C38" s="1">
        <f>'прил. 7 (2022)'!D42</f>
        <v>32</v>
      </c>
      <c r="D38" s="1">
        <v>32</v>
      </c>
      <c r="E38" s="24">
        <f t="shared" si="1"/>
        <v>100</v>
      </c>
      <c r="F38" s="3" t="s">
        <v>7</v>
      </c>
      <c r="G38" s="4" t="s">
        <v>7</v>
      </c>
      <c r="H38" s="3" t="s">
        <v>7</v>
      </c>
      <c r="I38" s="3" t="s">
        <v>7</v>
      </c>
      <c r="J38" s="3" t="s">
        <v>7</v>
      </c>
      <c r="K38" s="3" t="s">
        <v>7</v>
      </c>
    </row>
    <row r="39" spans="1:11" s="18" customFormat="1" ht="12">
      <c r="A39" s="6" t="s">
        <v>16</v>
      </c>
      <c r="B39" s="6" t="s">
        <v>9</v>
      </c>
      <c r="C39" s="1" t="s">
        <v>7</v>
      </c>
      <c r="D39" s="1" t="s">
        <v>7</v>
      </c>
      <c r="E39" s="1" t="s">
        <v>7</v>
      </c>
      <c r="F39" s="24">
        <f>AVERAGE(E17:E38)</f>
        <v>100.69</v>
      </c>
      <c r="G39" s="34">
        <v>6086209.26</v>
      </c>
      <c r="H39" s="25">
        <f>G39/G15</f>
        <v>0.9923</v>
      </c>
      <c r="I39" s="1" t="s">
        <v>7</v>
      </c>
      <c r="J39" s="1" t="s">
        <v>7</v>
      </c>
      <c r="K39" s="1" t="s">
        <v>7</v>
      </c>
    </row>
    <row r="40" spans="1:11" s="18" customFormat="1" ht="12.75" customHeight="1">
      <c r="A40" s="55" t="s">
        <v>15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s="18" customFormat="1" ht="39.75" customHeight="1">
      <c r="A41" s="2" t="s">
        <v>31</v>
      </c>
      <c r="B41" s="6" t="s">
        <v>6</v>
      </c>
      <c r="C41" s="1">
        <f>'прил. 7 (2022)'!C47</f>
        <v>90</v>
      </c>
      <c r="D41" s="1">
        <v>90</v>
      </c>
      <c r="E41" s="24">
        <f>IF(C41&gt;D41,C41/D41,D41/C41)*100</f>
        <v>100</v>
      </c>
      <c r="F41" s="17" t="s">
        <v>7</v>
      </c>
      <c r="G41" s="10" t="s">
        <v>7</v>
      </c>
      <c r="H41" s="17" t="s">
        <v>7</v>
      </c>
      <c r="I41" s="17" t="s">
        <v>7</v>
      </c>
      <c r="J41" s="17" t="s">
        <v>7</v>
      </c>
      <c r="K41" s="17" t="s">
        <v>7</v>
      </c>
    </row>
    <row r="42" spans="1:11" s="18" customFormat="1" ht="12">
      <c r="A42" s="6" t="s">
        <v>17</v>
      </c>
      <c r="B42" s="6" t="s">
        <v>9</v>
      </c>
      <c r="C42" s="17" t="s">
        <v>7</v>
      </c>
      <c r="D42" s="17" t="s">
        <v>7</v>
      </c>
      <c r="E42" s="17" t="s">
        <v>7</v>
      </c>
      <c r="F42" s="10">
        <f>AVERAGE(E41:E41)</f>
        <v>100</v>
      </c>
      <c r="G42" s="10">
        <f>G15-G39</f>
        <v>47030.5</v>
      </c>
      <c r="H42" s="19">
        <f>G42/G15</f>
        <v>0.0077</v>
      </c>
      <c r="I42" s="17" t="s">
        <v>7</v>
      </c>
      <c r="J42" s="17" t="s">
        <v>7</v>
      </c>
      <c r="K42" s="17" t="s">
        <v>7</v>
      </c>
    </row>
    <row r="43" s="18" customFormat="1" ht="12">
      <c r="G43" s="20"/>
    </row>
    <row r="44" spans="7:11" s="18" customFormat="1" ht="12">
      <c r="G44" s="20"/>
      <c r="K44" s="26"/>
    </row>
    <row r="45" s="18" customFormat="1" ht="12">
      <c r="G45" s="20"/>
    </row>
    <row r="46" spans="1:11" ht="12.75">
      <c r="A46" s="18"/>
      <c r="B46" s="18"/>
      <c r="C46" s="18"/>
      <c r="D46" s="18"/>
      <c r="E46" s="18"/>
      <c r="F46" s="18"/>
      <c r="G46" s="20"/>
      <c r="H46" s="18"/>
      <c r="I46" s="18"/>
      <c r="J46" s="18"/>
      <c r="K46" s="18"/>
    </row>
    <row r="47" spans="1:11" ht="15.75" customHeight="1">
      <c r="A47" s="18"/>
      <c r="B47" s="18"/>
      <c r="C47" s="18"/>
      <c r="D47" s="18"/>
      <c r="E47" s="18"/>
      <c r="F47" s="18"/>
      <c r="G47" s="20"/>
      <c r="H47" s="18"/>
      <c r="I47" s="18"/>
      <c r="J47" s="18"/>
      <c r="K47" s="18"/>
    </row>
    <row r="48" spans="1:11" ht="12.75">
      <c r="A48" s="18"/>
      <c r="B48" s="18"/>
      <c r="C48" s="18"/>
      <c r="D48" s="18"/>
      <c r="E48" s="18"/>
      <c r="F48" s="18"/>
      <c r="G48" s="20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20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20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20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</sheetData>
  <sheetProtection/>
  <mergeCells count="17">
    <mergeCell ref="A40:K40"/>
    <mergeCell ref="H5:H8"/>
    <mergeCell ref="I5:I8"/>
    <mergeCell ref="J5:J8"/>
    <mergeCell ref="K5:K8"/>
    <mergeCell ref="A10:K10"/>
    <mergeCell ref="A16:K16"/>
    <mergeCell ref="A1:K1"/>
    <mergeCell ref="A2:K2"/>
    <mergeCell ref="A3:K3"/>
    <mergeCell ref="A5:A8"/>
    <mergeCell ref="B5:B8"/>
    <mergeCell ref="C5:C8"/>
    <mergeCell ref="D5:D8"/>
    <mergeCell ref="E5:E8"/>
    <mergeCell ref="F5:F8"/>
    <mergeCell ref="G5:G8"/>
  </mergeCells>
  <printOptions/>
  <pageMargins left="0.1968503937007874" right="0.1968503937007874" top="0.22" bottom="0.1968503937007874" header="0.19" footer="0"/>
  <pageSetup fitToHeight="0" fitToWidth="0" horizontalDpi="600" verticalDpi="600" orientation="landscape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SheetLayoutView="100" zoomScalePageLayoutView="0" workbookViewId="0" topLeftCell="A37">
      <selection activeCell="F4" sqref="F4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:11" ht="14.25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4.25">
      <c r="A2" s="54" t="s">
        <v>60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4.25">
      <c r="A3" s="54" t="s">
        <v>64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5" spans="1:11" ht="32.25" customHeight="1">
      <c r="A5" s="59" t="s">
        <v>0</v>
      </c>
      <c r="B5" s="59" t="s">
        <v>1</v>
      </c>
      <c r="C5" s="56" t="s">
        <v>2</v>
      </c>
      <c r="D5" s="56" t="s">
        <v>3</v>
      </c>
      <c r="E5" s="56" t="s">
        <v>4</v>
      </c>
      <c r="F5" s="56" t="s">
        <v>5</v>
      </c>
      <c r="G5" s="60" t="s">
        <v>18</v>
      </c>
      <c r="H5" s="56" t="s">
        <v>19</v>
      </c>
      <c r="I5" s="56" t="s">
        <v>20</v>
      </c>
      <c r="J5" s="56" t="s">
        <v>21</v>
      </c>
      <c r="K5" s="56" t="s">
        <v>22</v>
      </c>
    </row>
    <row r="6" spans="1:11" ht="33.75" customHeight="1">
      <c r="A6" s="59"/>
      <c r="B6" s="59"/>
      <c r="C6" s="56"/>
      <c r="D6" s="56"/>
      <c r="E6" s="56"/>
      <c r="F6" s="56"/>
      <c r="G6" s="60"/>
      <c r="H6" s="56"/>
      <c r="I6" s="56"/>
      <c r="J6" s="56"/>
      <c r="K6" s="56"/>
    </row>
    <row r="7" spans="1:11" ht="0.75" customHeight="1">
      <c r="A7" s="59"/>
      <c r="B7" s="59"/>
      <c r="C7" s="56"/>
      <c r="D7" s="56"/>
      <c r="E7" s="56"/>
      <c r="F7" s="56"/>
      <c r="G7" s="60"/>
      <c r="H7" s="56"/>
      <c r="I7" s="56"/>
      <c r="J7" s="56"/>
      <c r="K7" s="56"/>
    </row>
    <row r="8" spans="1:11" ht="60" customHeight="1">
      <c r="A8" s="59"/>
      <c r="B8" s="59"/>
      <c r="C8" s="56"/>
      <c r="D8" s="56"/>
      <c r="E8" s="56"/>
      <c r="F8" s="56"/>
      <c r="G8" s="60"/>
      <c r="H8" s="56"/>
      <c r="I8" s="56"/>
      <c r="J8" s="56"/>
      <c r="K8" s="56"/>
    </row>
    <row r="9" spans="1:1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2.75" customHeight="1">
      <c r="A10" s="57" t="s">
        <v>61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4" s="18" customFormat="1" ht="42.75" customHeight="1">
      <c r="A11" s="2" t="s">
        <v>53</v>
      </c>
      <c r="B11" s="2" t="s">
        <v>55</v>
      </c>
      <c r="C11" s="1">
        <f>'прил. 7 (2023)'!D11</f>
        <v>897</v>
      </c>
      <c r="D11" s="1">
        <v>897</v>
      </c>
      <c r="E11" s="3" t="s">
        <v>7</v>
      </c>
      <c r="F11" s="3" t="s">
        <v>7</v>
      </c>
      <c r="G11" s="4" t="s">
        <v>7</v>
      </c>
      <c r="H11" s="3" t="s">
        <v>7</v>
      </c>
      <c r="I11" s="3" t="s">
        <v>7</v>
      </c>
      <c r="J11" s="15">
        <f>IF(C11&gt;D11,C11/D11,D11/C11)*100</f>
        <v>100</v>
      </c>
      <c r="K11" s="3" t="s">
        <v>7</v>
      </c>
      <c r="N11" s="23"/>
    </row>
    <row r="12" spans="1:14" s="18" customFormat="1" ht="72">
      <c r="A12" s="2" t="s">
        <v>81</v>
      </c>
      <c r="B12" s="27" t="s">
        <v>6</v>
      </c>
      <c r="C12" s="1">
        <f>'прил. 7 (2023)'!D12</f>
        <v>100</v>
      </c>
      <c r="D12" s="1">
        <v>100</v>
      </c>
      <c r="E12" s="3" t="s">
        <v>7</v>
      </c>
      <c r="F12" s="3" t="s">
        <v>7</v>
      </c>
      <c r="G12" s="4" t="s">
        <v>7</v>
      </c>
      <c r="H12" s="3" t="s">
        <v>7</v>
      </c>
      <c r="I12" s="3" t="s">
        <v>7</v>
      </c>
      <c r="J12" s="15">
        <f>IF(C12&gt;D12,C12/D12,D12/C12)*100</f>
        <v>100</v>
      </c>
      <c r="K12" s="3" t="s">
        <v>7</v>
      </c>
      <c r="N12" s="23"/>
    </row>
    <row r="13" spans="1:14" s="18" customFormat="1" ht="36">
      <c r="A13" s="2" t="s">
        <v>78</v>
      </c>
      <c r="B13" s="27" t="s">
        <v>6</v>
      </c>
      <c r="C13" s="1">
        <f>'прил. 7 (2023)'!D13</f>
        <v>78.5</v>
      </c>
      <c r="D13" s="1">
        <v>80</v>
      </c>
      <c r="E13" s="3" t="s">
        <v>7</v>
      </c>
      <c r="F13" s="3" t="s">
        <v>7</v>
      </c>
      <c r="G13" s="4" t="s">
        <v>7</v>
      </c>
      <c r="H13" s="3" t="s">
        <v>7</v>
      </c>
      <c r="I13" s="3" t="s">
        <v>7</v>
      </c>
      <c r="J13" s="15">
        <f>IF(C13&gt;D13,C13/D13,D13/C13)*100</f>
        <v>101.91</v>
      </c>
      <c r="K13" s="3" t="s">
        <v>7</v>
      </c>
      <c r="N13" s="23"/>
    </row>
    <row r="14" spans="1:14" s="18" customFormat="1" ht="76.5" customHeight="1">
      <c r="A14" s="2" t="s">
        <v>54</v>
      </c>
      <c r="B14" s="27" t="s">
        <v>6</v>
      </c>
      <c r="C14" s="1">
        <f>'прил. 7 (2023)'!D14</f>
        <v>37.3</v>
      </c>
      <c r="D14" s="1">
        <v>37.3</v>
      </c>
      <c r="E14" s="3" t="s">
        <v>7</v>
      </c>
      <c r="F14" s="3" t="s">
        <v>7</v>
      </c>
      <c r="G14" s="4" t="s">
        <v>7</v>
      </c>
      <c r="H14" s="3" t="s">
        <v>7</v>
      </c>
      <c r="I14" s="3" t="s">
        <v>7</v>
      </c>
      <c r="J14" s="15">
        <f>IF(C14&gt;D14,C14/D14,D14/C14)*100</f>
        <v>100</v>
      </c>
      <c r="K14" s="3" t="s">
        <v>7</v>
      </c>
      <c r="N14" s="23"/>
    </row>
    <row r="15" spans="1:14" s="18" customFormat="1" ht="12">
      <c r="A15" s="6" t="s">
        <v>8</v>
      </c>
      <c r="B15" s="6" t="s">
        <v>9</v>
      </c>
      <c r="C15" s="3" t="s">
        <v>7</v>
      </c>
      <c r="D15" s="3" t="s">
        <v>7</v>
      </c>
      <c r="E15" s="3" t="s">
        <v>7</v>
      </c>
      <c r="F15" s="3" t="s">
        <v>7</v>
      </c>
      <c r="G15" s="33">
        <v>6133239.76</v>
      </c>
      <c r="H15" s="3" t="s">
        <v>7</v>
      </c>
      <c r="I15" s="4">
        <f>F39*H39+F42*H42</f>
        <v>100</v>
      </c>
      <c r="J15" s="3" t="s">
        <v>7</v>
      </c>
      <c r="K15" s="15">
        <f>AVERAGE(J11:J14)</f>
        <v>100.48</v>
      </c>
      <c r="N15" s="23"/>
    </row>
    <row r="16" spans="1:11" s="18" customFormat="1" ht="12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s="18" customFormat="1" ht="48">
      <c r="A17" s="2" t="s">
        <v>36</v>
      </c>
      <c r="B17" s="6" t="s">
        <v>6</v>
      </c>
      <c r="C17" s="1">
        <f>'прил. 7 (2023)'!D17</f>
        <v>89.7</v>
      </c>
      <c r="D17" s="1">
        <v>89.7</v>
      </c>
      <c r="E17" s="24">
        <f>IF(C17&gt;D17,C17/D17,D17/C17)*100</f>
        <v>100</v>
      </c>
      <c r="F17" s="1" t="s">
        <v>7</v>
      </c>
      <c r="G17" s="24" t="s">
        <v>7</v>
      </c>
      <c r="H17" s="1" t="s">
        <v>7</v>
      </c>
      <c r="I17" s="1" t="s">
        <v>7</v>
      </c>
      <c r="J17" s="1" t="s">
        <v>7</v>
      </c>
      <c r="K17" s="1" t="s">
        <v>7</v>
      </c>
    </row>
    <row r="18" spans="1:11" s="18" customFormat="1" ht="48">
      <c r="A18" s="5" t="s">
        <v>37</v>
      </c>
      <c r="B18" s="6" t="s">
        <v>6</v>
      </c>
      <c r="C18" s="1">
        <f>'прил. 7 (2023)'!D18</f>
        <v>25.5</v>
      </c>
      <c r="D18" s="1">
        <v>25.5</v>
      </c>
      <c r="E18" s="24">
        <f aca="true" t="shared" si="0" ref="E18:E30">IF(C18&gt;D18,C18/D18,D18/C18)*100</f>
        <v>100</v>
      </c>
      <c r="F18" s="1" t="s">
        <v>7</v>
      </c>
      <c r="G18" s="24" t="s">
        <v>7</v>
      </c>
      <c r="H18" s="1" t="s">
        <v>7</v>
      </c>
      <c r="I18" s="1" t="s">
        <v>7</v>
      </c>
      <c r="J18" s="1" t="s">
        <v>7</v>
      </c>
      <c r="K18" s="1" t="s">
        <v>7</v>
      </c>
    </row>
    <row r="19" spans="1:11" s="18" customFormat="1" ht="66.75" customHeight="1">
      <c r="A19" s="2" t="s">
        <v>35</v>
      </c>
      <c r="B19" s="6" t="s">
        <v>6</v>
      </c>
      <c r="C19" s="1">
        <f>'прил. 7 (2023)'!D19</f>
        <v>100</v>
      </c>
      <c r="D19" s="1">
        <v>100</v>
      </c>
      <c r="E19" s="24">
        <f t="shared" si="0"/>
        <v>100</v>
      </c>
      <c r="F19" s="1" t="s">
        <v>7</v>
      </c>
      <c r="G19" s="24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s="18" customFormat="1" ht="48">
      <c r="A20" s="2" t="s">
        <v>79</v>
      </c>
      <c r="B20" s="6" t="s">
        <v>6</v>
      </c>
      <c r="C20" s="1">
        <f>'прил. 7 (2023)'!D20</f>
        <v>90</v>
      </c>
      <c r="D20" s="1">
        <v>90</v>
      </c>
      <c r="E20" s="24">
        <f t="shared" si="0"/>
        <v>100</v>
      </c>
      <c r="F20" s="3" t="s">
        <v>7</v>
      </c>
      <c r="G20" s="4" t="s">
        <v>7</v>
      </c>
      <c r="H20" s="3" t="s">
        <v>7</v>
      </c>
      <c r="I20" s="3" t="s">
        <v>7</v>
      </c>
      <c r="J20" s="3" t="s">
        <v>7</v>
      </c>
      <c r="K20" s="3" t="s">
        <v>7</v>
      </c>
    </row>
    <row r="21" spans="1:11" s="18" customFormat="1" ht="36">
      <c r="A21" s="5" t="s">
        <v>38</v>
      </c>
      <c r="B21" s="6" t="s">
        <v>6</v>
      </c>
      <c r="C21" s="1">
        <f>'прил. 7 (2023)'!D21</f>
        <v>83.8</v>
      </c>
      <c r="D21" s="1">
        <v>83.8</v>
      </c>
      <c r="E21" s="24">
        <f t="shared" si="0"/>
        <v>100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9.5" customHeight="1">
      <c r="A22" s="5" t="s">
        <v>39</v>
      </c>
      <c r="B22" s="6" t="s">
        <v>6</v>
      </c>
      <c r="C22" s="1">
        <f>'прил. 7 (2023)'!D22</f>
        <v>6.4</v>
      </c>
      <c r="D22" s="1">
        <v>6.4</v>
      </c>
      <c r="E22" s="24">
        <f t="shared" si="0"/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72">
      <c r="A23" s="5" t="s">
        <v>40</v>
      </c>
      <c r="B23" s="6" t="s">
        <v>6</v>
      </c>
      <c r="C23" s="1">
        <f>'прил. 7 (2023)'!D23</f>
        <v>66.7</v>
      </c>
      <c r="D23" s="1">
        <v>66.7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72.75" customHeight="1">
      <c r="A24" s="5" t="s">
        <v>41</v>
      </c>
      <c r="B24" s="6" t="s">
        <v>6</v>
      </c>
      <c r="C24" s="1">
        <f>'прил. 7 (2023)'!D24</f>
        <v>33.3</v>
      </c>
      <c r="D24" s="1">
        <v>33.3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63.75" customHeight="1">
      <c r="A25" s="5" t="s">
        <v>42</v>
      </c>
      <c r="B25" s="6" t="s">
        <v>6</v>
      </c>
      <c r="C25" s="1">
        <f>'прил. 7 (2023)'!D25</f>
        <v>15.2</v>
      </c>
      <c r="D25" s="1">
        <v>15.2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39.75" customHeight="1">
      <c r="A26" s="5" t="s">
        <v>43</v>
      </c>
      <c r="B26" s="3" t="s">
        <v>44</v>
      </c>
      <c r="C26" s="1">
        <f>'прил. 7 (2023)'!D26</f>
        <v>40.9</v>
      </c>
      <c r="D26" s="1">
        <v>40.9</v>
      </c>
      <c r="E26" s="24">
        <f t="shared" si="0"/>
        <v>100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5" customHeight="1">
      <c r="A27" s="2" t="s">
        <v>32</v>
      </c>
      <c r="B27" s="2" t="s">
        <v>6</v>
      </c>
      <c r="C27" s="1">
        <f>'прил. 7 (2023)'!D27</f>
        <v>100</v>
      </c>
      <c r="D27" s="1">
        <v>100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2" t="s">
        <v>33</v>
      </c>
      <c r="B28" s="2" t="s">
        <v>6</v>
      </c>
      <c r="C28" s="1">
        <f>'прил. 7 (2023)'!D28</f>
        <v>100</v>
      </c>
      <c r="D28" s="1">
        <v>100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7.25" customHeight="1">
      <c r="A29" s="2" t="s">
        <v>34</v>
      </c>
      <c r="B29" s="2" t="s">
        <v>6</v>
      </c>
      <c r="C29" s="1">
        <f>'прил. 7 (2023)'!D29</f>
        <v>100</v>
      </c>
      <c r="D29" s="1">
        <v>100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1.5" customHeight="1">
      <c r="A30" s="2" t="s">
        <v>48</v>
      </c>
      <c r="B30" s="2" t="s">
        <v>6</v>
      </c>
      <c r="C30" s="1">
        <f>'прил. 7 (2023)'!D30</f>
        <v>100</v>
      </c>
      <c r="D30" s="1">
        <v>100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26.25" customHeight="1">
      <c r="A31" s="16" t="s">
        <v>45</v>
      </c>
      <c r="B31" s="2"/>
      <c r="C31" s="1"/>
      <c r="D31" s="1"/>
      <c r="E31" s="24"/>
      <c r="F31" s="17"/>
      <c r="G31" s="10"/>
      <c r="H31" s="17"/>
      <c r="I31" s="17"/>
      <c r="J31" s="17"/>
      <c r="K31" s="17"/>
    </row>
    <row r="32" spans="1:11" s="18" customFormat="1" ht="27.75" customHeight="1">
      <c r="A32" s="16" t="s">
        <v>46</v>
      </c>
      <c r="B32" s="6" t="s">
        <v>49</v>
      </c>
      <c r="C32" s="29">
        <v>24496</v>
      </c>
      <c r="D32" s="29">
        <v>24496</v>
      </c>
      <c r="E32" s="24">
        <f aca="true" t="shared" si="1" ref="E32:E38">IF(C32&gt;D32,C32/D32,D32/C32)*100</f>
        <v>100</v>
      </c>
      <c r="F32" s="17" t="s">
        <v>7</v>
      </c>
      <c r="G32" s="10" t="s">
        <v>7</v>
      </c>
      <c r="H32" s="17" t="s">
        <v>7</v>
      </c>
      <c r="I32" s="17" t="s">
        <v>7</v>
      </c>
      <c r="J32" s="17" t="s">
        <v>7</v>
      </c>
      <c r="K32" s="17" t="s">
        <v>7</v>
      </c>
    </row>
    <row r="33" spans="1:11" s="18" customFormat="1" ht="12">
      <c r="A33" s="35" t="s">
        <v>67</v>
      </c>
      <c r="B33" s="6" t="s">
        <v>49</v>
      </c>
      <c r="C33" s="29">
        <v>28543</v>
      </c>
      <c r="D33" s="29">
        <v>28543</v>
      </c>
      <c r="E33" s="24">
        <f t="shared" si="1"/>
        <v>100</v>
      </c>
      <c r="F33" s="17" t="s">
        <v>7</v>
      </c>
      <c r="G33" s="10" t="s">
        <v>7</v>
      </c>
      <c r="H33" s="17" t="s">
        <v>7</v>
      </c>
      <c r="I33" s="17" t="s">
        <v>7</v>
      </c>
      <c r="J33" s="17" t="s">
        <v>7</v>
      </c>
      <c r="K33" s="17" t="s">
        <v>7</v>
      </c>
    </row>
    <row r="34" spans="1:11" s="18" customFormat="1" ht="12">
      <c r="A34" s="5" t="s">
        <v>47</v>
      </c>
      <c r="B34" s="6" t="s">
        <v>49</v>
      </c>
      <c r="C34" s="29">
        <v>29066</v>
      </c>
      <c r="D34" s="29">
        <v>29066</v>
      </c>
      <c r="E34" s="24">
        <f t="shared" si="1"/>
        <v>100</v>
      </c>
      <c r="F34" s="17" t="s">
        <v>7</v>
      </c>
      <c r="G34" s="10" t="s">
        <v>7</v>
      </c>
      <c r="H34" s="17" t="s">
        <v>7</v>
      </c>
      <c r="I34" s="17" t="s">
        <v>7</v>
      </c>
      <c r="J34" s="17" t="s">
        <v>7</v>
      </c>
      <c r="K34" s="17" t="s">
        <v>7</v>
      </c>
    </row>
    <row r="35" spans="1:11" s="18" customFormat="1" ht="132">
      <c r="A35" s="5" t="s">
        <v>59</v>
      </c>
      <c r="B35" s="2" t="s">
        <v>6</v>
      </c>
      <c r="C35" s="1">
        <f>'прил. 7 (2023)'!D35</f>
        <v>100</v>
      </c>
      <c r="D35" s="1">
        <v>100</v>
      </c>
      <c r="E35" s="24">
        <f t="shared" si="1"/>
        <v>100</v>
      </c>
      <c r="F35" s="3" t="s">
        <v>7</v>
      </c>
      <c r="G35" s="4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8" customFormat="1" ht="36">
      <c r="A36" s="5" t="s">
        <v>57</v>
      </c>
      <c r="B36" s="2" t="s">
        <v>6</v>
      </c>
      <c r="C36" s="1">
        <f>'прил. 7 (2023)'!D36</f>
        <v>100</v>
      </c>
      <c r="D36" s="29">
        <v>100</v>
      </c>
      <c r="E36" s="24">
        <f t="shared" si="1"/>
        <v>100</v>
      </c>
      <c r="F36" s="3" t="s">
        <v>7</v>
      </c>
      <c r="G36" s="4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18" customFormat="1" ht="48">
      <c r="A37" s="5" t="s">
        <v>56</v>
      </c>
      <c r="B37" s="2" t="s">
        <v>6</v>
      </c>
      <c r="C37" s="1">
        <f>'прил. 7 (2023)'!D37</f>
        <v>99</v>
      </c>
      <c r="D37" s="29">
        <v>99</v>
      </c>
      <c r="E37" s="24">
        <f t="shared" si="1"/>
        <v>100</v>
      </c>
      <c r="F37" s="3" t="s">
        <v>7</v>
      </c>
      <c r="G37" s="4" t="s">
        <v>7</v>
      </c>
      <c r="H37" s="3" t="s">
        <v>7</v>
      </c>
      <c r="I37" s="3" t="s">
        <v>7</v>
      </c>
      <c r="J37" s="3" t="s">
        <v>7</v>
      </c>
      <c r="K37" s="3" t="s">
        <v>7</v>
      </c>
    </row>
    <row r="38" spans="1:11" s="18" customFormat="1" ht="36">
      <c r="A38" s="2" t="s">
        <v>80</v>
      </c>
      <c r="B38" s="6" t="s">
        <v>6</v>
      </c>
      <c r="C38" s="1">
        <f>'прил. 7 (2023)'!D38</f>
        <v>32</v>
      </c>
      <c r="D38" s="1">
        <v>32</v>
      </c>
      <c r="E38" s="24">
        <f t="shared" si="1"/>
        <v>100</v>
      </c>
      <c r="F38" s="3" t="s">
        <v>7</v>
      </c>
      <c r="G38" s="4" t="s">
        <v>7</v>
      </c>
      <c r="H38" s="3" t="s">
        <v>7</v>
      </c>
      <c r="I38" s="3" t="s">
        <v>7</v>
      </c>
      <c r="J38" s="3" t="s">
        <v>7</v>
      </c>
      <c r="K38" s="3" t="s">
        <v>7</v>
      </c>
    </row>
    <row r="39" spans="1:11" s="18" customFormat="1" ht="12">
      <c r="A39" s="6" t="s">
        <v>16</v>
      </c>
      <c r="B39" s="6" t="s">
        <v>9</v>
      </c>
      <c r="C39" s="1" t="s">
        <v>7</v>
      </c>
      <c r="D39" s="1" t="s">
        <v>7</v>
      </c>
      <c r="E39" s="1" t="s">
        <v>7</v>
      </c>
      <c r="F39" s="24">
        <f>AVERAGE(E17:E38)</f>
        <v>100</v>
      </c>
      <c r="G39" s="34">
        <v>6086209.26</v>
      </c>
      <c r="H39" s="25">
        <f>G39/G15</f>
        <v>0.9923</v>
      </c>
      <c r="I39" s="1" t="s">
        <v>7</v>
      </c>
      <c r="J39" s="1" t="s">
        <v>7</v>
      </c>
      <c r="K39" s="1" t="s">
        <v>7</v>
      </c>
    </row>
    <row r="40" spans="1:11" s="18" customFormat="1" ht="12.75" customHeight="1">
      <c r="A40" s="55" t="s">
        <v>15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s="18" customFormat="1" ht="39.75" customHeight="1">
      <c r="A41" s="2" t="s">
        <v>31</v>
      </c>
      <c r="B41" s="6" t="s">
        <v>6</v>
      </c>
      <c r="C41" s="1">
        <f>'прил. 7 (2023)'!D41</f>
        <v>90</v>
      </c>
      <c r="D41" s="1">
        <v>90</v>
      </c>
      <c r="E41" s="24">
        <f>IF(C41&gt;D41,C41/D41,D41/C41)*100</f>
        <v>100</v>
      </c>
      <c r="F41" s="17" t="s">
        <v>7</v>
      </c>
      <c r="G41" s="10" t="s">
        <v>7</v>
      </c>
      <c r="H41" s="17" t="s">
        <v>7</v>
      </c>
      <c r="I41" s="17" t="s">
        <v>7</v>
      </c>
      <c r="J41" s="17" t="s">
        <v>7</v>
      </c>
      <c r="K41" s="17" t="s">
        <v>7</v>
      </c>
    </row>
    <row r="42" spans="1:11" s="18" customFormat="1" ht="12">
      <c r="A42" s="6" t="s">
        <v>17</v>
      </c>
      <c r="B42" s="6" t="s">
        <v>9</v>
      </c>
      <c r="C42" s="17" t="s">
        <v>7</v>
      </c>
      <c r="D42" s="17" t="s">
        <v>7</v>
      </c>
      <c r="E42" s="17" t="s">
        <v>7</v>
      </c>
      <c r="F42" s="10">
        <f>AVERAGE(E41:E41)</f>
        <v>100</v>
      </c>
      <c r="G42" s="10">
        <f>G15-G39</f>
        <v>47030.5</v>
      </c>
      <c r="H42" s="19">
        <f>G42/G15</f>
        <v>0.0077</v>
      </c>
      <c r="I42" s="17" t="s">
        <v>7</v>
      </c>
      <c r="J42" s="17" t="s">
        <v>7</v>
      </c>
      <c r="K42" s="17" t="s">
        <v>7</v>
      </c>
    </row>
    <row r="43" s="18" customFormat="1" ht="12">
      <c r="G43" s="20"/>
    </row>
    <row r="44" spans="7:11" s="18" customFormat="1" ht="12">
      <c r="G44" s="20"/>
      <c r="K44" s="26"/>
    </row>
    <row r="45" s="18" customFormat="1" ht="12">
      <c r="G45" s="20"/>
    </row>
    <row r="46" spans="1:11" ht="12.75">
      <c r="A46" s="18"/>
      <c r="B46" s="18"/>
      <c r="C46" s="18"/>
      <c r="D46" s="18"/>
      <c r="E46" s="18"/>
      <c r="F46" s="18"/>
      <c r="G46" s="20"/>
      <c r="H46" s="18"/>
      <c r="I46" s="18"/>
      <c r="J46" s="18"/>
      <c r="K46" s="18"/>
    </row>
    <row r="47" spans="1:11" ht="15.75" customHeight="1">
      <c r="A47" s="18"/>
      <c r="B47" s="18"/>
      <c r="C47" s="18"/>
      <c r="D47" s="18"/>
      <c r="E47" s="18"/>
      <c r="F47" s="18"/>
      <c r="G47" s="20"/>
      <c r="H47" s="18"/>
      <c r="I47" s="18"/>
      <c r="J47" s="18"/>
      <c r="K47" s="18"/>
    </row>
    <row r="48" spans="1:11" ht="12.75">
      <c r="A48" s="18"/>
      <c r="B48" s="18"/>
      <c r="C48" s="18"/>
      <c r="D48" s="18"/>
      <c r="E48" s="18"/>
      <c r="F48" s="18"/>
      <c r="G48" s="20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20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20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20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</sheetData>
  <sheetProtection/>
  <mergeCells count="17">
    <mergeCell ref="A40:K40"/>
    <mergeCell ref="H5:H8"/>
    <mergeCell ref="I5:I8"/>
    <mergeCell ref="J5:J8"/>
    <mergeCell ref="K5:K8"/>
    <mergeCell ref="A10:K10"/>
    <mergeCell ref="A16:K16"/>
    <mergeCell ref="A1:K1"/>
    <mergeCell ref="A2:K2"/>
    <mergeCell ref="A3:K3"/>
    <mergeCell ref="A5:A8"/>
    <mergeCell ref="B5:B8"/>
    <mergeCell ref="C5:C8"/>
    <mergeCell ref="D5:D8"/>
    <mergeCell ref="E5:E8"/>
    <mergeCell ref="F5:F8"/>
    <mergeCell ref="G5:G8"/>
  </mergeCells>
  <printOptions/>
  <pageMargins left="0.1968503937007874" right="0.1968503937007874" top="0.22" bottom="0.1968503937007874" header="0.19" footer="0"/>
  <pageSetup fitToHeight="0" fitToWidth="0" horizontalDpi="600" verticalDpi="600" orientation="landscape" paperSize="9" scale="84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SheetLayoutView="100" zoomScalePageLayoutView="0" workbookViewId="0" topLeftCell="A34">
      <selection activeCell="A1" sqref="A1:IV16384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:11" ht="14.25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4.25">
      <c r="A2" s="54" t="s">
        <v>60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4.25">
      <c r="A3" s="54" t="s">
        <v>65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5" spans="1:11" ht="32.25" customHeight="1">
      <c r="A5" s="59" t="s">
        <v>0</v>
      </c>
      <c r="B5" s="59" t="s">
        <v>1</v>
      </c>
      <c r="C5" s="56" t="s">
        <v>2</v>
      </c>
      <c r="D5" s="56" t="s">
        <v>3</v>
      </c>
      <c r="E5" s="56" t="s">
        <v>4</v>
      </c>
      <c r="F5" s="56" t="s">
        <v>5</v>
      </c>
      <c r="G5" s="60" t="s">
        <v>18</v>
      </c>
      <c r="H5" s="56" t="s">
        <v>19</v>
      </c>
      <c r="I5" s="56" t="s">
        <v>20</v>
      </c>
      <c r="J5" s="56" t="s">
        <v>21</v>
      </c>
      <c r="K5" s="56" t="s">
        <v>22</v>
      </c>
    </row>
    <row r="6" spans="1:11" ht="33.75" customHeight="1">
      <c r="A6" s="59"/>
      <c r="B6" s="59"/>
      <c r="C6" s="56"/>
      <c r="D6" s="56"/>
      <c r="E6" s="56"/>
      <c r="F6" s="56"/>
      <c r="G6" s="60"/>
      <c r="H6" s="56"/>
      <c r="I6" s="56"/>
      <c r="J6" s="56"/>
      <c r="K6" s="56"/>
    </row>
    <row r="7" spans="1:11" ht="0.75" customHeight="1">
      <c r="A7" s="59"/>
      <c r="B7" s="59"/>
      <c r="C7" s="56"/>
      <c r="D7" s="56"/>
      <c r="E7" s="56"/>
      <c r="F7" s="56"/>
      <c r="G7" s="60"/>
      <c r="H7" s="56"/>
      <c r="I7" s="56"/>
      <c r="J7" s="56"/>
      <c r="K7" s="56"/>
    </row>
    <row r="8" spans="1:11" ht="60" customHeight="1">
      <c r="A8" s="59"/>
      <c r="B8" s="59"/>
      <c r="C8" s="56"/>
      <c r="D8" s="56"/>
      <c r="E8" s="56"/>
      <c r="F8" s="56"/>
      <c r="G8" s="60"/>
      <c r="H8" s="56"/>
      <c r="I8" s="56"/>
      <c r="J8" s="56"/>
      <c r="K8" s="56"/>
    </row>
    <row r="9" spans="1:1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2.75" customHeight="1">
      <c r="A10" s="57" t="s">
        <v>61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4" s="18" customFormat="1" ht="42.75" customHeight="1">
      <c r="A11" s="2" t="s">
        <v>53</v>
      </c>
      <c r="B11" s="2" t="s">
        <v>55</v>
      </c>
      <c r="C11" s="1">
        <f>'прил. 7 (2024)'!D11</f>
        <v>897</v>
      </c>
      <c r="D11" s="1">
        <v>897</v>
      </c>
      <c r="E11" s="3" t="s">
        <v>7</v>
      </c>
      <c r="F11" s="3" t="s">
        <v>7</v>
      </c>
      <c r="G11" s="4" t="s">
        <v>7</v>
      </c>
      <c r="H11" s="3" t="s">
        <v>7</v>
      </c>
      <c r="I11" s="3" t="s">
        <v>7</v>
      </c>
      <c r="J11" s="15">
        <f>IF(C11&gt;D11,C11/D11,D11/C11)*100</f>
        <v>100</v>
      </c>
      <c r="K11" s="3" t="s">
        <v>7</v>
      </c>
      <c r="N11" s="23"/>
    </row>
    <row r="12" spans="1:14" s="18" customFormat="1" ht="72">
      <c r="A12" s="2" t="s">
        <v>81</v>
      </c>
      <c r="B12" s="27" t="s">
        <v>6</v>
      </c>
      <c r="C12" s="1">
        <f>'прил. 7 (2024)'!D12</f>
        <v>100</v>
      </c>
      <c r="D12" s="1">
        <v>100</v>
      </c>
      <c r="E12" s="3" t="s">
        <v>7</v>
      </c>
      <c r="F12" s="3" t="s">
        <v>7</v>
      </c>
      <c r="G12" s="4" t="s">
        <v>7</v>
      </c>
      <c r="H12" s="3" t="s">
        <v>7</v>
      </c>
      <c r="I12" s="3" t="s">
        <v>7</v>
      </c>
      <c r="J12" s="15">
        <f>IF(C12&gt;D12,C12/D12,D12/C12)*100</f>
        <v>100</v>
      </c>
      <c r="K12" s="3" t="s">
        <v>7</v>
      </c>
      <c r="N12" s="23"/>
    </row>
    <row r="13" spans="1:14" s="18" customFormat="1" ht="36">
      <c r="A13" s="2" t="s">
        <v>78</v>
      </c>
      <c r="B13" s="27" t="s">
        <v>6</v>
      </c>
      <c r="C13" s="1">
        <f>'прил. 7 (2024)'!D13</f>
        <v>80</v>
      </c>
      <c r="D13" s="1">
        <v>80</v>
      </c>
      <c r="E13" s="3" t="s">
        <v>7</v>
      </c>
      <c r="F13" s="3" t="s">
        <v>7</v>
      </c>
      <c r="G13" s="4" t="s">
        <v>7</v>
      </c>
      <c r="H13" s="3" t="s">
        <v>7</v>
      </c>
      <c r="I13" s="3" t="s">
        <v>7</v>
      </c>
      <c r="J13" s="15">
        <f>IF(C13&gt;D13,C13/D13,D13/C13)*100</f>
        <v>100</v>
      </c>
      <c r="K13" s="3" t="s">
        <v>7</v>
      </c>
      <c r="N13" s="23"/>
    </row>
    <row r="14" spans="1:14" s="18" customFormat="1" ht="76.5" customHeight="1">
      <c r="A14" s="2" t="s">
        <v>54</v>
      </c>
      <c r="B14" s="27" t="s">
        <v>6</v>
      </c>
      <c r="C14" s="1">
        <f>'прил. 7 (2024)'!D14</f>
        <v>37.3</v>
      </c>
      <c r="D14" s="1">
        <v>37.3</v>
      </c>
      <c r="E14" s="3" t="s">
        <v>7</v>
      </c>
      <c r="F14" s="3" t="s">
        <v>7</v>
      </c>
      <c r="G14" s="4" t="s">
        <v>7</v>
      </c>
      <c r="H14" s="3" t="s">
        <v>7</v>
      </c>
      <c r="I14" s="3" t="s">
        <v>7</v>
      </c>
      <c r="J14" s="15">
        <f>IF(C14&gt;D14,C14/D14,D14/C14)*100</f>
        <v>100</v>
      </c>
      <c r="K14" s="3" t="s">
        <v>7</v>
      </c>
      <c r="N14" s="23"/>
    </row>
    <row r="15" spans="1:14" s="18" customFormat="1" ht="12">
      <c r="A15" s="6" t="s">
        <v>8</v>
      </c>
      <c r="B15" s="6" t="s">
        <v>9</v>
      </c>
      <c r="C15" s="3" t="s">
        <v>7</v>
      </c>
      <c r="D15" s="3" t="s">
        <v>7</v>
      </c>
      <c r="E15" s="3" t="s">
        <v>7</v>
      </c>
      <c r="F15" s="3" t="s">
        <v>7</v>
      </c>
      <c r="G15" s="33">
        <v>6133239.76</v>
      </c>
      <c r="H15" s="3" t="s">
        <v>7</v>
      </c>
      <c r="I15" s="4">
        <f>F39*H39+F42*H42</f>
        <v>100</v>
      </c>
      <c r="J15" s="3" t="s">
        <v>7</v>
      </c>
      <c r="K15" s="15">
        <f>AVERAGE(J11:J14)</f>
        <v>100</v>
      </c>
      <c r="N15" s="23"/>
    </row>
    <row r="16" spans="1:11" s="18" customFormat="1" ht="12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s="18" customFormat="1" ht="48">
      <c r="A17" s="2" t="s">
        <v>36</v>
      </c>
      <c r="B17" s="6" t="s">
        <v>6</v>
      </c>
      <c r="C17" s="1">
        <f>'прил. 7 (2024)'!D17</f>
        <v>89.7</v>
      </c>
      <c r="D17" s="1">
        <v>89.7</v>
      </c>
      <c r="E17" s="24">
        <f>IF(C17&gt;D17,C17/D17,D17/C17)*100</f>
        <v>100</v>
      </c>
      <c r="F17" s="1" t="s">
        <v>7</v>
      </c>
      <c r="G17" s="24" t="s">
        <v>7</v>
      </c>
      <c r="H17" s="1" t="s">
        <v>7</v>
      </c>
      <c r="I17" s="1" t="s">
        <v>7</v>
      </c>
      <c r="J17" s="1" t="s">
        <v>7</v>
      </c>
      <c r="K17" s="1" t="s">
        <v>7</v>
      </c>
    </row>
    <row r="18" spans="1:11" s="18" customFormat="1" ht="48">
      <c r="A18" s="5" t="s">
        <v>37</v>
      </c>
      <c r="B18" s="6" t="s">
        <v>6</v>
      </c>
      <c r="C18" s="1">
        <f>'прил. 7 (2024)'!D18</f>
        <v>25.5</v>
      </c>
      <c r="D18" s="1">
        <v>25.5</v>
      </c>
      <c r="E18" s="24">
        <f aca="true" t="shared" si="0" ref="E18:E30">IF(C18&gt;D18,C18/D18,D18/C18)*100</f>
        <v>100</v>
      </c>
      <c r="F18" s="1" t="s">
        <v>7</v>
      </c>
      <c r="G18" s="24" t="s">
        <v>7</v>
      </c>
      <c r="H18" s="1" t="s">
        <v>7</v>
      </c>
      <c r="I18" s="1" t="s">
        <v>7</v>
      </c>
      <c r="J18" s="1" t="s">
        <v>7</v>
      </c>
      <c r="K18" s="1" t="s">
        <v>7</v>
      </c>
    </row>
    <row r="19" spans="1:11" s="18" customFormat="1" ht="66.75" customHeight="1">
      <c r="A19" s="2" t="s">
        <v>35</v>
      </c>
      <c r="B19" s="6" t="s">
        <v>6</v>
      </c>
      <c r="C19" s="1">
        <f>'прил. 7 (2024)'!D19</f>
        <v>100</v>
      </c>
      <c r="D19" s="1">
        <v>100</v>
      </c>
      <c r="E19" s="24">
        <f t="shared" si="0"/>
        <v>100</v>
      </c>
      <c r="F19" s="1" t="s">
        <v>7</v>
      </c>
      <c r="G19" s="24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s="18" customFormat="1" ht="48">
      <c r="A20" s="2" t="s">
        <v>79</v>
      </c>
      <c r="B20" s="6" t="s">
        <v>6</v>
      </c>
      <c r="C20" s="1">
        <f>'прил. 7 (2024)'!D20</f>
        <v>90</v>
      </c>
      <c r="D20" s="1">
        <v>90</v>
      </c>
      <c r="E20" s="24">
        <f t="shared" si="0"/>
        <v>100</v>
      </c>
      <c r="F20" s="3" t="s">
        <v>7</v>
      </c>
      <c r="G20" s="4" t="s">
        <v>7</v>
      </c>
      <c r="H20" s="3" t="s">
        <v>7</v>
      </c>
      <c r="I20" s="3" t="s">
        <v>7</v>
      </c>
      <c r="J20" s="3" t="s">
        <v>7</v>
      </c>
      <c r="K20" s="3" t="s">
        <v>7</v>
      </c>
    </row>
    <row r="21" spans="1:11" s="18" customFormat="1" ht="36">
      <c r="A21" s="5" t="s">
        <v>38</v>
      </c>
      <c r="B21" s="6" t="s">
        <v>6</v>
      </c>
      <c r="C21" s="1">
        <f>'прил. 7 (2024)'!D21</f>
        <v>83.8</v>
      </c>
      <c r="D21" s="1">
        <v>83.8</v>
      </c>
      <c r="E21" s="24">
        <f t="shared" si="0"/>
        <v>100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9.5" customHeight="1">
      <c r="A22" s="5" t="s">
        <v>39</v>
      </c>
      <c r="B22" s="6" t="s">
        <v>6</v>
      </c>
      <c r="C22" s="1">
        <f>'прил. 7 (2024)'!D22</f>
        <v>6.4</v>
      </c>
      <c r="D22" s="1">
        <v>6.4</v>
      </c>
      <c r="E22" s="24">
        <f t="shared" si="0"/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72">
      <c r="A23" s="5" t="s">
        <v>40</v>
      </c>
      <c r="B23" s="6" t="s">
        <v>6</v>
      </c>
      <c r="C23" s="1">
        <f>'прил. 7 (2024)'!D23</f>
        <v>66.7</v>
      </c>
      <c r="D23" s="1">
        <v>66.7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72.75" customHeight="1">
      <c r="A24" s="5" t="s">
        <v>41</v>
      </c>
      <c r="B24" s="6" t="s">
        <v>6</v>
      </c>
      <c r="C24" s="1">
        <f>'прил. 7 (2024)'!D24</f>
        <v>33.3</v>
      </c>
      <c r="D24" s="1">
        <v>33.3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63.75" customHeight="1">
      <c r="A25" s="5" t="s">
        <v>42</v>
      </c>
      <c r="B25" s="6" t="s">
        <v>6</v>
      </c>
      <c r="C25" s="1">
        <f>'прил. 7 (2024)'!D25</f>
        <v>15.2</v>
      </c>
      <c r="D25" s="1">
        <v>15.2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39.75" customHeight="1">
      <c r="A26" s="5" t="s">
        <v>43</v>
      </c>
      <c r="B26" s="3" t="s">
        <v>44</v>
      </c>
      <c r="C26" s="1">
        <f>'прил. 7 (2024)'!D26</f>
        <v>40.9</v>
      </c>
      <c r="D26" s="1">
        <v>40.9</v>
      </c>
      <c r="E26" s="24">
        <f t="shared" si="0"/>
        <v>100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5" customHeight="1">
      <c r="A27" s="2" t="s">
        <v>32</v>
      </c>
      <c r="B27" s="2" t="s">
        <v>6</v>
      </c>
      <c r="C27" s="1">
        <f>'прил. 7 (2024)'!D27</f>
        <v>100</v>
      </c>
      <c r="D27" s="1">
        <v>100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2" t="s">
        <v>33</v>
      </c>
      <c r="B28" s="2" t="s">
        <v>6</v>
      </c>
      <c r="C28" s="1">
        <f>'прил. 7 (2024)'!D28</f>
        <v>100</v>
      </c>
      <c r="D28" s="1">
        <v>100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7.25" customHeight="1">
      <c r="A29" s="2" t="s">
        <v>34</v>
      </c>
      <c r="B29" s="2" t="s">
        <v>6</v>
      </c>
      <c r="C29" s="1">
        <f>'прил. 7 (2024)'!D29</f>
        <v>100</v>
      </c>
      <c r="D29" s="1">
        <v>100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1.5" customHeight="1">
      <c r="A30" s="2" t="s">
        <v>48</v>
      </c>
      <c r="B30" s="2" t="s">
        <v>6</v>
      </c>
      <c r="C30" s="1">
        <f>'прил. 7 (2024)'!D30</f>
        <v>100</v>
      </c>
      <c r="D30" s="1">
        <v>100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26.25" customHeight="1">
      <c r="A31" s="16" t="s">
        <v>45</v>
      </c>
      <c r="B31" s="2"/>
      <c r="C31" s="1"/>
      <c r="D31" s="1"/>
      <c r="E31" s="24"/>
      <c r="F31" s="17"/>
      <c r="G31" s="10"/>
      <c r="H31" s="17"/>
      <c r="I31" s="17"/>
      <c r="J31" s="17"/>
      <c r="K31" s="17"/>
    </row>
    <row r="32" spans="1:11" s="18" customFormat="1" ht="27.75" customHeight="1">
      <c r="A32" s="16" t="s">
        <v>46</v>
      </c>
      <c r="B32" s="6" t="s">
        <v>49</v>
      </c>
      <c r="C32" s="29">
        <v>24496</v>
      </c>
      <c r="D32" s="29">
        <v>24496</v>
      </c>
      <c r="E32" s="24">
        <f aca="true" t="shared" si="1" ref="E32:E38">IF(C32&gt;D32,C32/D32,D32/C32)*100</f>
        <v>100</v>
      </c>
      <c r="F32" s="17" t="s">
        <v>7</v>
      </c>
      <c r="G32" s="10" t="s">
        <v>7</v>
      </c>
      <c r="H32" s="17" t="s">
        <v>7</v>
      </c>
      <c r="I32" s="17" t="s">
        <v>7</v>
      </c>
      <c r="J32" s="17" t="s">
        <v>7</v>
      </c>
      <c r="K32" s="17" t="s">
        <v>7</v>
      </c>
    </row>
    <row r="33" spans="1:11" s="18" customFormat="1" ht="12">
      <c r="A33" s="35" t="s">
        <v>67</v>
      </c>
      <c r="B33" s="6" t="s">
        <v>49</v>
      </c>
      <c r="C33" s="29">
        <v>28543</v>
      </c>
      <c r="D33" s="29">
        <v>28543</v>
      </c>
      <c r="E33" s="24">
        <f t="shared" si="1"/>
        <v>100</v>
      </c>
      <c r="F33" s="17" t="s">
        <v>7</v>
      </c>
      <c r="G33" s="10" t="s">
        <v>7</v>
      </c>
      <c r="H33" s="17" t="s">
        <v>7</v>
      </c>
      <c r="I33" s="17" t="s">
        <v>7</v>
      </c>
      <c r="J33" s="17" t="s">
        <v>7</v>
      </c>
      <c r="K33" s="17" t="s">
        <v>7</v>
      </c>
    </row>
    <row r="34" spans="1:11" s="18" customFormat="1" ht="12">
      <c r="A34" s="5" t="s">
        <v>47</v>
      </c>
      <c r="B34" s="6" t="s">
        <v>49</v>
      </c>
      <c r="C34" s="29">
        <v>29066</v>
      </c>
      <c r="D34" s="29">
        <v>29066</v>
      </c>
      <c r="E34" s="24">
        <f t="shared" si="1"/>
        <v>100</v>
      </c>
      <c r="F34" s="17" t="s">
        <v>7</v>
      </c>
      <c r="G34" s="10" t="s">
        <v>7</v>
      </c>
      <c r="H34" s="17" t="s">
        <v>7</v>
      </c>
      <c r="I34" s="17" t="s">
        <v>7</v>
      </c>
      <c r="J34" s="17" t="s">
        <v>7</v>
      </c>
      <c r="K34" s="17" t="s">
        <v>7</v>
      </c>
    </row>
    <row r="35" spans="1:11" s="18" customFormat="1" ht="132">
      <c r="A35" s="5" t="s">
        <v>59</v>
      </c>
      <c r="B35" s="2" t="s">
        <v>6</v>
      </c>
      <c r="C35" s="1">
        <f>'прил. 7 (2024)'!D35</f>
        <v>100</v>
      </c>
      <c r="D35" s="1">
        <v>100</v>
      </c>
      <c r="E35" s="24">
        <f t="shared" si="1"/>
        <v>100</v>
      </c>
      <c r="F35" s="3" t="s">
        <v>7</v>
      </c>
      <c r="G35" s="4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8" customFormat="1" ht="36">
      <c r="A36" s="5" t="s">
        <v>57</v>
      </c>
      <c r="B36" s="2" t="s">
        <v>6</v>
      </c>
      <c r="C36" s="1">
        <f>'прил. 7 (2024)'!D36</f>
        <v>100</v>
      </c>
      <c r="D36" s="29">
        <v>100</v>
      </c>
      <c r="E36" s="24">
        <f t="shared" si="1"/>
        <v>100</v>
      </c>
      <c r="F36" s="3" t="s">
        <v>7</v>
      </c>
      <c r="G36" s="4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18" customFormat="1" ht="48">
      <c r="A37" s="5" t="s">
        <v>56</v>
      </c>
      <c r="B37" s="2" t="s">
        <v>6</v>
      </c>
      <c r="C37" s="1">
        <f>'прил. 7 (2024)'!D37</f>
        <v>99</v>
      </c>
      <c r="D37" s="29">
        <v>99</v>
      </c>
      <c r="E37" s="24">
        <f t="shared" si="1"/>
        <v>100</v>
      </c>
      <c r="F37" s="3" t="s">
        <v>7</v>
      </c>
      <c r="G37" s="4" t="s">
        <v>7</v>
      </c>
      <c r="H37" s="3" t="s">
        <v>7</v>
      </c>
      <c r="I37" s="3" t="s">
        <v>7</v>
      </c>
      <c r="J37" s="3" t="s">
        <v>7</v>
      </c>
      <c r="K37" s="3" t="s">
        <v>7</v>
      </c>
    </row>
    <row r="38" spans="1:11" s="18" customFormat="1" ht="36">
      <c r="A38" s="2" t="s">
        <v>80</v>
      </c>
      <c r="B38" s="6" t="s">
        <v>6</v>
      </c>
      <c r="C38" s="1">
        <f>'прил. 7 (2024)'!D38</f>
        <v>32</v>
      </c>
      <c r="D38" s="1">
        <v>32</v>
      </c>
      <c r="E38" s="24">
        <f t="shared" si="1"/>
        <v>100</v>
      </c>
      <c r="F38" s="3" t="s">
        <v>7</v>
      </c>
      <c r="G38" s="4" t="s">
        <v>7</v>
      </c>
      <c r="H38" s="3" t="s">
        <v>7</v>
      </c>
      <c r="I38" s="3" t="s">
        <v>7</v>
      </c>
      <c r="J38" s="3" t="s">
        <v>7</v>
      </c>
      <c r="K38" s="3" t="s">
        <v>7</v>
      </c>
    </row>
    <row r="39" spans="1:11" s="18" customFormat="1" ht="12">
      <c r="A39" s="6" t="s">
        <v>16</v>
      </c>
      <c r="B39" s="6" t="s">
        <v>9</v>
      </c>
      <c r="C39" s="1" t="s">
        <v>7</v>
      </c>
      <c r="D39" s="1" t="s">
        <v>7</v>
      </c>
      <c r="E39" s="1" t="s">
        <v>7</v>
      </c>
      <c r="F39" s="24">
        <f>AVERAGE(E17:E38)</f>
        <v>100</v>
      </c>
      <c r="G39" s="34">
        <v>6086209.26</v>
      </c>
      <c r="H39" s="25">
        <f>G39/G15</f>
        <v>0.9923</v>
      </c>
      <c r="I39" s="1" t="s">
        <v>7</v>
      </c>
      <c r="J39" s="1" t="s">
        <v>7</v>
      </c>
      <c r="K39" s="1" t="s">
        <v>7</v>
      </c>
    </row>
    <row r="40" spans="1:11" s="18" customFormat="1" ht="12.75" customHeight="1">
      <c r="A40" s="55" t="s">
        <v>15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s="18" customFormat="1" ht="39.75" customHeight="1">
      <c r="A41" s="2" t="s">
        <v>31</v>
      </c>
      <c r="B41" s="6" t="s">
        <v>6</v>
      </c>
      <c r="C41" s="1">
        <f>'прил. 7 (2024)'!C41</f>
        <v>90</v>
      </c>
      <c r="D41" s="1">
        <v>90</v>
      </c>
      <c r="E41" s="24">
        <f>IF(C41&gt;D41,C41/D41,D41/C41)*100</f>
        <v>100</v>
      </c>
      <c r="F41" s="17" t="s">
        <v>7</v>
      </c>
      <c r="G41" s="10" t="s">
        <v>7</v>
      </c>
      <c r="H41" s="17" t="s">
        <v>7</v>
      </c>
      <c r="I41" s="17" t="s">
        <v>7</v>
      </c>
      <c r="J41" s="17" t="s">
        <v>7</v>
      </c>
      <c r="K41" s="17" t="s">
        <v>7</v>
      </c>
    </row>
    <row r="42" spans="1:11" s="18" customFormat="1" ht="12">
      <c r="A42" s="6" t="s">
        <v>17</v>
      </c>
      <c r="B42" s="6" t="s">
        <v>9</v>
      </c>
      <c r="C42" s="17" t="s">
        <v>7</v>
      </c>
      <c r="D42" s="17" t="s">
        <v>7</v>
      </c>
      <c r="E42" s="17" t="s">
        <v>7</v>
      </c>
      <c r="F42" s="10">
        <f>AVERAGE(E41:E41)</f>
        <v>100</v>
      </c>
      <c r="G42" s="10">
        <f>G15-G39</f>
        <v>47030.5</v>
      </c>
      <c r="H42" s="19">
        <f>G42/G15</f>
        <v>0.0077</v>
      </c>
      <c r="I42" s="17" t="s">
        <v>7</v>
      </c>
      <c r="J42" s="17" t="s">
        <v>7</v>
      </c>
      <c r="K42" s="17" t="s">
        <v>7</v>
      </c>
    </row>
    <row r="43" s="18" customFormat="1" ht="12">
      <c r="G43" s="20"/>
    </row>
    <row r="44" spans="7:11" s="18" customFormat="1" ht="12">
      <c r="G44" s="20"/>
      <c r="K44" s="26"/>
    </row>
    <row r="45" s="18" customFormat="1" ht="12">
      <c r="G45" s="20"/>
    </row>
    <row r="46" spans="1:11" ht="12.75">
      <c r="A46" s="18"/>
      <c r="B46" s="18"/>
      <c r="C46" s="18"/>
      <c r="D46" s="18"/>
      <c r="E46" s="18"/>
      <c r="F46" s="18"/>
      <c r="G46" s="20"/>
      <c r="H46" s="18"/>
      <c r="I46" s="18"/>
      <c r="J46" s="18"/>
      <c r="K46" s="18"/>
    </row>
    <row r="47" spans="1:11" ht="15.75" customHeight="1">
      <c r="A47" s="18"/>
      <c r="B47" s="18"/>
      <c r="C47" s="18"/>
      <c r="D47" s="18"/>
      <c r="E47" s="18"/>
      <c r="F47" s="18"/>
      <c r="G47" s="20"/>
      <c r="H47" s="18"/>
      <c r="I47" s="18"/>
      <c r="J47" s="18"/>
      <c r="K47" s="18"/>
    </row>
    <row r="48" spans="1:11" ht="12.75">
      <c r="A48" s="18"/>
      <c r="B48" s="18"/>
      <c r="C48" s="18"/>
      <c r="D48" s="18"/>
      <c r="E48" s="18"/>
      <c r="F48" s="18"/>
      <c r="G48" s="20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20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20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20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</sheetData>
  <sheetProtection/>
  <mergeCells count="17">
    <mergeCell ref="A40:K40"/>
    <mergeCell ref="H5:H8"/>
    <mergeCell ref="I5:I8"/>
    <mergeCell ref="J5:J8"/>
    <mergeCell ref="K5:K8"/>
    <mergeCell ref="A10:K10"/>
    <mergeCell ref="A16:K16"/>
    <mergeCell ref="A1:K1"/>
    <mergeCell ref="A2:K2"/>
    <mergeCell ref="A3:K3"/>
    <mergeCell ref="A5:A8"/>
    <mergeCell ref="B5:B8"/>
    <mergeCell ref="C5:C8"/>
    <mergeCell ref="D5:D8"/>
    <mergeCell ref="E5:E8"/>
    <mergeCell ref="F5:F8"/>
    <mergeCell ref="G5:G8"/>
  </mergeCells>
  <printOptions/>
  <pageMargins left="0.1968503937007874" right="0.1968503937007874" top="0.22" bottom="0.1968503937007874" header="0.19" footer="0"/>
  <pageSetup fitToHeight="0" fitToWidth="0" horizontalDpi="600" verticalDpi="600" orientation="landscape" paperSize="9" scale="84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81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8.8515625" style="11" customWidth="1"/>
    <col min="2" max="2" width="8.28125" style="11" customWidth="1"/>
    <col min="3" max="3" width="9.140625" style="11" customWidth="1"/>
    <col min="4" max="4" width="10.57421875" style="11" customWidth="1"/>
    <col min="5" max="5" width="14.140625" style="11" customWidth="1"/>
    <col min="6" max="6" width="12.28125" style="11" customWidth="1"/>
    <col min="7" max="7" width="13.7109375" style="12" customWidth="1"/>
    <col min="8" max="8" width="12.57421875" style="11" customWidth="1"/>
    <col min="9" max="9" width="12.28125" style="11" customWidth="1"/>
    <col min="10" max="10" width="13.00390625" style="11" customWidth="1"/>
    <col min="11" max="11" width="14.8515625" style="11" customWidth="1"/>
    <col min="12" max="12" width="1.421875" style="11" customWidth="1"/>
    <col min="13" max="14" width="11.57421875" style="11" bestFit="1" customWidth="1"/>
    <col min="15" max="16384" width="9.140625" style="11" customWidth="1"/>
  </cols>
  <sheetData>
    <row r="1" spans="1:11" ht="14.25">
      <c r="A1" s="54" t="s">
        <v>10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1" ht="14.25">
      <c r="A2" s="54" t="s">
        <v>60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14.25">
      <c r="A3" s="54" t="s">
        <v>66</v>
      </c>
      <c r="B3" s="54"/>
      <c r="C3" s="54"/>
      <c r="D3" s="54"/>
      <c r="E3" s="54"/>
      <c r="F3" s="54"/>
      <c r="G3" s="54"/>
      <c r="H3" s="54"/>
      <c r="I3" s="54"/>
      <c r="J3" s="54"/>
      <c r="K3" s="54"/>
    </row>
    <row r="5" spans="1:11" ht="32.25" customHeight="1">
      <c r="A5" s="59" t="s">
        <v>0</v>
      </c>
      <c r="B5" s="59" t="s">
        <v>1</v>
      </c>
      <c r="C5" s="56" t="s">
        <v>2</v>
      </c>
      <c r="D5" s="56" t="s">
        <v>3</v>
      </c>
      <c r="E5" s="56" t="s">
        <v>4</v>
      </c>
      <c r="F5" s="56" t="s">
        <v>5</v>
      </c>
      <c r="G5" s="60" t="s">
        <v>18</v>
      </c>
      <c r="H5" s="56" t="s">
        <v>19</v>
      </c>
      <c r="I5" s="56" t="s">
        <v>20</v>
      </c>
      <c r="J5" s="56" t="s">
        <v>21</v>
      </c>
      <c r="K5" s="56" t="s">
        <v>22</v>
      </c>
    </row>
    <row r="6" spans="1:11" ht="33.75" customHeight="1">
      <c r="A6" s="59"/>
      <c r="B6" s="59"/>
      <c r="C6" s="56"/>
      <c r="D6" s="56"/>
      <c r="E6" s="56"/>
      <c r="F6" s="56"/>
      <c r="G6" s="60"/>
      <c r="H6" s="56"/>
      <c r="I6" s="56"/>
      <c r="J6" s="56"/>
      <c r="K6" s="56"/>
    </row>
    <row r="7" spans="1:11" ht="0.75" customHeight="1">
      <c r="A7" s="59"/>
      <c r="B7" s="59"/>
      <c r="C7" s="56"/>
      <c r="D7" s="56"/>
      <c r="E7" s="56"/>
      <c r="F7" s="56"/>
      <c r="G7" s="60"/>
      <c r="H7" s="56"/>
      <c r="I7" s="56"/>
      <c r="J7" s="56"/>
      <c r="K7" s="56"/>
    </row>
    <row r="8" spans="1:11" ht="60" customHeight="1">
      <c r="A8" s="59"/>
      <c r="B8" s="59"/>
      <c r="C8" s="56"/>
      <c r="D8" s="56"/>
      <c r="E8" s="56"/>
      <c r="F8" s="56"/>
      <c r="G8" s="60"/>
      <c r="H8" s="56"/>
      <c r="I8" s="56"/>
      <c r="J8" s="56"/>
      <c r="K8" s="56"/>
    </row>
    <row r="9" spans="1:11" ht="12.75">
      <c r="A9" s="13">
        <v>1</v>
      </c>
      <c r="B9" s="13">
        <v>2</v>
      </c>
      <c r="C9" s="13">
        <v>3</v>
      </c>
      <c r="D9" s="13">
        <v>4</v>
      </c>
      <c r="E9" s="13">
        <v>5</v>
      </c>
      <c r="F9" s="13">
        <v>6</v>
      </c>
      <c r="G9" s="14">
        <v>7</v>
      </c>
      <c r="H9" s="13">
        <v>8</v>
      </c>
      <c r="I9" s="13">
        <v>9</v>
      </c>
      <c r="J9" s="13">
        <v>10</v>
      </c>
      <c r="K9" s="13">
        <v>11</v>
      </c>
    </row>
    <row r="10" spans="1:11" ht="12.75" customHeight="1">
      <c r="A10" s="57" t="s">
        <v>61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</row>
    <row r="11" spans="1:14" s="18" customFormat="1" ht="42.75" customHeight="1">
      <c r="A11" s="2" t="s">
        <v>53</v>
      </c>
      <c r="B11" s="2" t="s">
        <v>55</v>
      </c>
      <c r="C11" s="1">
        <f>'прил. 7 (2025)'!D11</f>
        <v>897</v>
      </c>
      <c r="D11" s="1">
        <v>897</v>
      </c>
      <c r="E11" s="3" t="s">
        <v>7</v>
      </c>
      <c r="F11" s="3" t="s">
        <v>7</v>
      </c>
      <c r="G11" s="4" t="s">
        <v>7</v>
      </c>
      <c r="H11" s="3" t="s">
        <v>7</v>
      </c>
      <c r="I11" s="3" t="s">
        <v>7</v>
      </c>
      <c r="J11" s="15">
        <f>IF(C11&gt;D11,C11/D11,D11/C11)*100</f>
        <v>100</v>
      </c>
      <c r="K11" s="3" t="s">
        <v>7</v>
      </c>
      <c r="N11" s="23"/>
    </row>
    <row r="12" spans="1:14" s="18" customFormat="1" ht="72">
      <c r="A12" s="2" t="s">
        <v>81</v>
      </c>
      <c r="B12" s="27" t="s">
        <v>6</v>
      </c>
      <c r="C12" s="1">
        <f>'прил. 7 (2025)'!D12</f>
        <v>100</v>
      </c>
      <c r="D12" s="1">
        <v>100</v>
      </c>
      <c r="E12" s="3" t="s">
        <v>7</v>
      </c>
      <c r="F12" s="3" t="s">
        <v>7</v>
      </c>
      <c r="G12" s="4" t="s">
        <v>7</v>
      </c>
      <c r="H12" s="3" t="s">
        <v>7</v>
      </c>
      <c r="I12" s="3" t="s">
        <v>7</v>
      </c>
      <c r="J12" s="15">
        <f>IF(C12&gt;D12,C12/D12,D12/C12)*100</f>
        <v>100</v>
      </c>
      <c r="K12" s="3" t="s">
        <v>7</v>
      </c>
      <c r="N12" s="23"/>
    </row>
    <row r="13" spans="1:14" s="18" customFormat="1" ht="36">
      <c r="A13" s="2" t="s">
        <v>78</v>
      </c>
      <c r="B13" s="27" t="s">
        <v>6</v>
      </c>
      <c r="C13" s="1">
        <f>'прил. 7 (2025)'!D13</f>
        <v>80</v>
      </c>
      <c r="D13" s="1">
        <v>80</v>
      </c>
      <c r="E13" s="3" t="s">
        <v>7</v>
      </c>
      <c r="F13" s="3" t="s">
        <v>7</v>
      </c>
      <c r="G13" s="4" t="s">
        <v>7</v>
      </c>
      <c r="H13" s="3" t="s">
        <v>7</v>
      </c>
      <c r="I13" s="3" t="s">
        <v>7</v>
      </c>
      <c r="J13" s="15">
        <f>IF(C13&gt;D13,C13/D13,D13/C13)*100</f>
        <v>100</v>
      </c>
      <c r="K13" s="3" t="s">
        <v>7</v>
      </c>
      <c r="N13" s="23"/>
    </row>
    <row r="14" spans="1:14" s="18" customFormat="1" ht="76.5" customHeight="1">
      <c r="A14" s="2" t="s">
        <v>54</v>
      </c>
      <c r="B14" s="27" t="s">
        <v>6</v>
      </c>
      <c r="C14" s="1">
        <f>'прил. 7 (2025)'!D14</f>
        <v>37.3</v>
      </c>
      <c r="D14" s="1">
        <v>37.3</v>
      </c>
      <c r="E14" s="3" t="s">
        <v>7</v>
      </c>
      <c r="F14" s="3" t="s">
        <v>7</v>
      </c>
      <c r="G14" s="4" t="s">
        <v>7</v>
      </c>
      <c r="H14" s="3" t="s">
        <v>7</v>
      </c>
      <c r="I14" s="3" t="s">
        <v>7</v>
      </c>
      <c r="J14" s="15">
        <f>IF(C14&gt;D14,C14/D14,D14/C14)*100</f>
        <v>100</v>
      </c>
      <c r="K14" s="3" t="s">
        <v>7</v>
      </c>
      <c r="N14" s="23"/>
    </row>
    <row r="15" spans="1:14" s="18" customFormat="1" ht="12">
      <c r="A15" s="6" t="s">
        <v>8</v>
      </c>
      <c r="B15" s="6" t="s">
        <v>9</v>
      </c>
      <c r="C15" s="3" t="s">
        <v>7</v>
      </c>
      <c r="D15" s="3" t="s">
        <v>7</v>
      </c>
      <c r="E15" s="3" t="s">
        <v>7</v>
      </c>
      <c r="F15" s="3" t="s">
        <v>7</v>
      </c>
      <c r="G15" s="33">
        <v>6133239.76</v>
      </c>
      <c r="H15" s="3" t="s">
        <v>7</v>
      </c>
      <c r="I15" s="4">
        <f>F39*H39+F42*H42</f>
        <v>100</v>
      </c>
      <c r="J15" s="3" t="s">
        <v>7</v>
      </c>
      <c r="K15" s="15">
        <f>AVERAGE(J11:J14)</f>
        <v>100</v>
      </c>
      <c r="N15" s="23"/>
    </row>
    <row r="16" spans="1:11" s="18" customFormat="1" ht="12">
      <c r="A16" s="55" t="s">
        <v>14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</row>
    <row r="17" spans="1:11" s="18" customFormat="1" ht="48">
      <c r="A17" s="2" t="s">
        <v>36</v>
      </c>
      <c r="B17" s="6" t="s">
        <v>6</v>
      </c>
      <c r="C17" s="1">
        <f>'прил. 7 (2025)'!D17</f>
        <v>89.7</v>
      </c>
      <c r="D17" s="1">
        <v>89.7</v>
      </c>
      <c r="E17" s="24">
        <f>IF(C17&gt;D17,C17/D17,D17/C17)*100</f>
        <v>100</v>
      </c>
      <c r="F17" s="1" t="s">
        <v>7</v>
      </c>
      <c r="G17" s="24" t="s">
        <v>7</v>
      </c>
      <c r="H17" s="1" t="s">
        <v>7</v>
      </c>
      <c r="I17" s="1" t="s">
        <v>7</v>
      </c>
      <c r="J17" s="1" t="s">
        <v>7</v>
      </c>
      <c r="K17" s="1" t="s">
        <v>7</v>
      </c>
    </row>
    <row r="18" spans="1:11" s="18" customFormat="1" ht="48">
      <c r="A18" s="5" t="s">
        <v>37</v>
      </c>
      <c r="B18" s="6" t="s">
        <v>6</v>
      </c>
      <c r="C18" s="1">
        <f>'прил. 7 (2025)'!D18</f>
        <v>25.5</v>
      </c>
      <c r="D18" s="1">
        <v>25.5</v>
      </c>
      <c r="E18" s="24">
        <f aca="true" t="shared" si="0" ref="E18:E30">IF(C18&gt;D18,C18/D18,D18/C18)*100</f>
        <v>100</v>
      </c>
      <c r="F18" s="1" t="s">
        <v>7</v>
      </c>
      <c r="G18" s="24" t="s">
        <v>7</v>
      </c>
      <c r="H18" s="1" t="s">
        <v>7</v>
      </c>
      <c r="I18" s="1" t="s">
        <v>7</v>
      </c>
      <c r="J18" s="1" t="s">
        <v>7</v>
      </c>
      <c r="K18" s="1" t="s">
        <v>7</v>
      </c>
    </row>
    <row r="19" spans="1:11" s="18" customFormat="1" ht="66.75" customHeight="1">
      <c r="A19" s="2" t="s">
        <v>35</v>
      </c>
      <c r="B19" s="6" t="s">
        <v>6</v>
      </c>
      <c r="C19" s="1">
        <f>'прил. 7 (2025)'!D19</f>
        <v>100</v>
      </c>
      <c r="D19" s="1">
        <v>100</v>
      </c>
      <c r="E19" s="24">
        <f t="shared" si="0"/>
        <v>100</v>
      </c>
      <c r="F19" s="1" t="s">
        <v>7</v>
      </c>
      <c r="G19" s="24" t="s">
        <v>7</v>
      </c>
      <c r="H19" s="1" t="s">
        <v>7</v>
      </c>
      <c r="I19" s="1" t="s">
        <v>7</v>
      </c>
      <c r="J19" s="1" t="s">
        <v>7</v>
      </c>
      <c r="K19" s="1" t="s">
        <v>7</v>
      </c>
    </row>
    <row r="20" spans="1:11" s="18" customFormat="1" ht="48">
      <c r="A20" s="2" t="s">
        <v>79</v>
      </c>
      <c r="B20" s="6" t="s">
        <v>6</v>
      </c>
      <c r="C20" s="1">
        <f>'прил. 7 (2025)'!D20</f>
        <v>90</v>
      </c>
      <c r="D20" s="1">
        <v>90</v>
      </c>
      <c r="E20" s="24">
        <f t="shared" si="0"/>
        <v>100</v>
      </c>
      <c r="F20" s="3" t="s">
        <v>7</v>
      </c>
      <c r="G20" s="4" t="s">
        <v>7</v>
      </c>
      <c r="H20" s="3" t="s">
        <v>7</v>
      </c>
      <c r="I20" s="3" t="s">
        <v>7</v>
      </c>
      <c r="J20" s="3" t="s">
        <v>7</v>
      </c>
      <c r="K20" s="3" t="s">
        <v>7</v>
      </c>
    </row>
    <row r="21" spans="1:11" s="18" customFormat="1" ht="36">
      <c r="A21" s="5" t="s">
        <v>38</v>
      </c>
      <c r="B21" s="6" t="s">
        <v>6</v>
      </c>
      <c r="C21" s="1">
        <f>'прил. 7 (2025)'!D21</f>
        <v>83.8</v>
      </c>
      <c r="D21" s="1">
        <v>83.8</v>
      </c>
      <c r="E21" s="24">
        <f t="shared" si="0"/>
        <v>100</v>
      </c>
      <c r="F21" s="1" t="s">
        <v>7</v>
      </c>
      <c r="G21" s="24" t="s">
        <v>7</v>
      </c>
      <c r="H21" s="1" t="s">
        <v>7</v>
      </c>
      <c r="I21" s="1" t="s">
        <v>7</v>
      </c>
      <c r="J21" s="1" t="s">
        <v>7</v>
      </c>
      <c r="K21" s="1" t="s">
        <v>7</v>
      </c>
    </row>
    <row r="22" spans="1:11" s="18" customFormat="1" ht="49.5" customHeight="1">
      <c r="A22" s="5" t="s">
        <v>39</v>
      </c>
      <c r="B22" s="6" t="s">
        <v>6</v>
      </c>
      <c r="C22" s="1">
        <f>'прил. 7 (2025)'!D22</f>
        <v>6.4</v>
      </c>
      <c r="D22" s="1">
        <v>6.4</v>
      </c>
      <c r="E22" s="24">
        <f t="shared" si="0"/>
        <v>100</v>
      </c>
      <c r="F22" s="1" t="s">
        <v>7</v>
      </c>
      <c r="G22" s="24" t="s">
        <v>7</v>
      </c>
      <c r="H22" s="1" t="s">
        <v>7</v>
      </c>
      <c r="I22" s="1" t="s">
        <v>7</v>
      </c>
      <c r="J22" s="1" t="s">
        <v>7</v>
      </c>
      <c r="K22" s="1" t="s">
        <v>7</v>
      </c>
    </row>
    <row r="23" spans="1:11" s="18" customFormat="1" ht="72">
      <c r="A23" s="5" t="s">
        <v>40</v>
      </c>
      <c r="B23" s="6" t="s">
        <v>6</v>
      </c>
      <c r="C23" s="1">
        <f>'прил. 7 (2025)'!D23</f>
        <v>66.7</v>
      </c>
      <c r="D23" s="1">
        <v>66.7</v>
      </c>
      <c r="E23" s="24">
        <f t="shared" si="0"/>
        <v>100</v>
      </c>
      <c r="F23" s="1" t="s">
        <v>7</v>
      </c>
      <c r="G23" s="24" t="s">
        <v>7</v>
      </c>
      <c r="H23" s="1" t="s">
        <v>7</v>
      </c>
      <c r="I23" s="1" t="s">
        <v>7</v>
      </c>
      <c r="J23" s="1" t="s">
        <v>7</v>
      </c>
      <c r="K23" s="1" t="s">
        <v>7</v>
      </c>
    </row>
    <row r="24" spans="1:11" s="18" customFormat="1" ht="72.75" customHeight="1">
      <c r="A24" s="5" t="s">
        <v>41</v>
      </c>
      <c r="B24" s="6" t="s">
        <v>6</v>
      </c>
      <c r="C24" s="1">
        <f>'прил. 7 (2025)'!D24</f>
        <v>33.3</v>
      </c>
      <c r="D24" s="1">
        <v>33.3</v>
      </c>
      <c r="E24" s="24">
        <f t="shared" si="0"/>
        <v>100</v>
      </c>
      <c r="F24" s="1" t="s">
        <v>7</v>
      </c>
      <c r="G24" s="24" t="s">
        <v>7</v>
      </c>
      <c r="H24" s="1" t="s">
        <v>7</v>
      </c>
      <c r="I24" s="1" t="s">
        <v>7</v>
      </c>
      <c r="J24" s="1" t="s">
        <v>7</v>
      </c>
      <c r="K24" s="1" t="s">
        <v>7</v>
      </c>
    </row>
    <row r="25" spans="1:11" s="18" customFormat="1" ht="63.75" customHeight="1">
      <c r="A25" s="5" t="s">
        <v>42</v>
      </c>
      <c r="B25" s="6" t="s">
        <v>6</v>
      </c>
      <c r="C25" s="1">
        <f>'прил. 7 (2025)'!D25</f>
        <v>15.2</v>
      </c>
      <c r="D25" s="1">
        <v>15.2</v>
      </c>
      <c r="E25" s="24">
        <f t="shared" si="0"/>
        <v>100</v>
      </c>
      <c r="F25" s="1" t="s">
        <v>7</v>
      </c>
      <c r="G25" s="24" t="s">
        <v>7</v>
      </c>
      <c r="H25" s="1" t="s">
        <v>7</v>
      </c>
      <c r="I25" s="1" t="s">
        <v>7</v>
      </c>
      <c r="J25" s="1" t="s">
        <v>7</v>
      </c>
      <c r="K25" s="1" t="s">
        <v>7</v>
      </c>
    </row>
    <row r="26" spans="1:11" s="18" customFormat="1" ht="39.75" customHeight="1">
      <c r="A26" s="5" t="s">
        <v>43</v>
      </c>
      <c r="B26" s="3" t="s">
        <v>44</v>
      </c>
      <c r="C26" s="1">
        <f>'прил. 7 (2025)'!D26</f>
        <v>40.9</v>
      </c>
      <c r="D26" s="1">
        <v>40.9</v>
      </c>
      <c r="E26" s="24">
        <f t="shared" si="0"/>
        <v>100</v>
      </c>
      <c r="F26" s="1" t="s">
        <v>7</v>
      </c>
      <c r="G26" s="24" t="s">
        <v>7</v>
      </c>
      <c r="H26" s="1" t="s">
        <v>7</v>
      </c>
      <c r="I26" s="1" t="s">
        <v>7</v>
      </c>
      <c r="J26" s="1" t="s">
        <v>7</v>
      </c>
      <c r="K26" s="1" t="s">
        <v>7</v>
      </c>
    </row>
    <row r="27" spans="1:11" s="18" customFormat="1" ht="75" customHeight="1">
      <c r="A27" s="2" t="s">
        <v>32</v>
      </c>
      <c r="B27" s="2" t="s">
        <v>6</v>
      </c>
      <c r="C27" s="1">
        <f>'прил. 7 (2025)'!D27</f>
        <v>100</v>
      </c>
      <c r="D27" s="1">
        <v>100</v>
      </c>
      <c r="E27" s="24">
        <f t="shared" si="0"/>
        <v>100</v>
      </c>
      <c r="F27" s="1" t="s">
        <v>7</v>
      </c>
      <c r="G27" s="24" t="s">
        <v>7</v>
      </c>
      <c r="H27" s="1" t="s">
        <v>7</v>
      </c>
      <c r="I27" s="1" t="s">
        <v>7</v>
      </c>
      <c r="J27" s="1" t="s">
        <v>7</v>
      </c>
      <c r="K27" s="1" t="s">
        <v>7</v>
      </c>
    </row>
    <row r="28" spans="1:11" s="18" customFormat="1" ht="72">
      <c r="A28" s="2" t="s">
        <v>33</v>
      </c>
      <c r="B28" s="2" t="s">
        <v>6</v>
      </c>
      <c r="C28" s="1">
        <f>'прил. 7 (2025)'!D28</f>
        <v>100</v>
      </c>
      <c r="D28" s="1">
        <v>100</v>
      </c>
      <c r="E28" s="24">
        <f t="shared" si="0"/>
        <v>100</v>
      </c>
      <c r="F28" s="1" t="s">
        <v>7</v>
      </c>
      <c r="G28" s="24" t="s">
        <v>7</v>
      </c>
      <c r="H28" s="1" t="s">
        <v>7</v>
      </c>
      <c r="I28" s="1" t="s">
        <v>7</v>
      </c>
      <c r="J28" s="1" t="s">
        <v>7</v>
      </c>
      <c r="K28" s="1" t="s">
        <v>7</v>
      </c>
    </row>
    <row r="29" spans="1:11" s="18" customFormat="1" ht="77.25" customHeight="1">
      <c r="A29" s="2" t="s">
        <v>34</v>
      </c>
      <c r="B29" s="2" t="s">
        <v>6</v>
      </c>
      <c r="C29" s="1">
        <f>'прил. 7 (2025)'!D29</f>
        <v>100</v>
      </c>
      <c r="D29" s="1">
        <v>100</v>
      </c>
      <c r="E29" s="24">
        <f t="shared" si="0"/>
        <v>100</v>
      </c>
      <c r="F29" s="1" t="s">
        <v>7</v>
      </c>
      <c r="G29" s="24" t="s">
        <v>7</v>
      </c>
      <c r="H29" s="1" t="s">
        <v>7</v>
      </c>
      <c r="I29" s="1" t="s">
        <v>7</v>
      </c>
      <c r="J29" s="1" t="s">
        <v>7</v>
      </c>
      <c r="K29" s="1" t="s">
        <v>7</v>
      </c>
    </row>
    <row r="30" spans="1:11" s="18" customFormat="1" ht="61.5" customHeight="1">
      <c r="A30" s="2" t="s">
        <v>48</v>
      </c>
      <c r="B30" s="2" t="s">
        <v>6</v>
      </c>
      <c r="C30" s="1">
        <f>'прил. 7 (2025)'!D30</f>
        <v>100</v>
      </c>
      <c r="D30" s="1">
        <v>100</v>
      </c>
      <c r="E30" s="24">
        <f t="shared" si="0"/>
        <v>100</v>
      </c>
      <c r="F30" s="1" t="s">
        <v>7</v>
      </c>
      <c r="G30" s="24" t="s">
        <v>7</v>
      </c>
      <c r="H30" s="1" t="s">
        <v>7</v>
      </c>
      <c r="I30" s="1" t="s">
        <v>7</v>
      </c>
      <c r="J30" s="1" t="s">
        <v>7</v>
      </c>
      <c r="K30" s="1" t="s">
        <v>7</v>
      </c>
    </row>
    <row r="31" spans="1:11" s="18" customFormat="1" ht="26.25" customHeight="1">
      <c r="A31" s="16" t="s">
        <v>45</v>
      </c>
      <c r="B31" s="2"/>
      <c r="C31" s="1"/>
      <c r="D31" s="1"/>
      <c r="E31" s="24"/>
      <c r="F31" s="17"/>
      <c r="G31" s="10"/>
      <c r="H31" s="17"/>
      <c r="I31" s="17"/>
      <c r="J31" s="17"/>
      <c r="K31" s="17"/>
    </row>
    <row r="32" spans="1:11" s="18" customFormat="1" ht="27.75" customHeight="1">
      <c r="A32" s="16" t="s">
        <v>46</v>
      </c>
      <c r="B32" s="6" t="s">
        <v>49</v>
      </c>
      <c r="C32" s="29">
        <v>24496</v>
      </c>
      <c r="D32" s="29">
        <v>24496</v>
      </c>
      <c r="E32" s="24">
        <f aca="true" t="shared" si="1" ref="E32:E38">IF(C32&gt;D32,C32/D32,D32/C32)*100</f>
        <v>100</v>
      </c>
      <c r="F32" s="17" t="s">
        <v>7</v>
      </c>
      <c r="G32" s="10" t="s">
        <v>7</v>
      </c>
      <c r="H32" s="17" t="s">
        <v>7</v>
      </c>
      <c r="I32" s="17" t="s">
        <v>7</v>
      </c>
      <c r="J32" s="17" t="s">
        <v>7</v>
      </c>
      <c r="K32" s="17" t="s">
        <v>7</v>
      </c>
    </row>
    <row r="33" spans="1:11" s="18" customFormat="1" ht="12">
      <c r="A33" s="35" t="s">
        <v>67</v>
      </c>
      <c r="B33" s="6" t="s">
        <v>49</v>
      </c>
      <c r="C33" s="29">
        <v>28543</v>
      </c>
      <c r="D33" s="29">
        <v>28543</v>
      </c>
      <c r="E33" s="24">
        <f t="shared" si="1"/>
        <v>100</v>
      </c>
      <c r="F33" s="17" t="s">
        <v>7</v>
      </c>
      <c r="G33" s="10" t="s">
        <v>7</v>
      </c>
      <c r="H33" s="17" t="s">
        <v>7</v>
      </c>
      <c r="I33" s="17" t="s">
        <v>7</v>
      </c>
      <c r="J33" s="17" t="s">
        <v>7</v>
      </c>
      <c r="K33" s="17" t="s">
        <v>7</v>
      </c>
    </row>
    <row r="34" spans="1:11" s="18" customFormat="1" ht="12">
      <c r="A34" s="5" t="s">
        <v>47</v>
      </c>
      <c r="B34" s="6" t="s">
        <v>49</v>
      </c>
      <c r="C34" s="29">
        <v>29066</v>
      </c>
      <c r="D34" s="29">
        <v>29066</v>
      </c>
      <c r="E34" s="24">
        <f t="shared" si="1"/>
        <v>100</v>
      </c>
      <c r="F34" s="17" t="s">
        <v>7</v>
      </c>
      <c r="G34" s="10" t="s">
        <v>7</v>
      </c>
      <c r="H34" s="17" t="s">
        <v>7</v>
      </c>
      <c r="I34" s="17" t="s">
        <v>7</v>
      </c>
      <c r="J34" s="17" t="s">
        <v>7</v>
      </c>
      <c r="K34" s="17" t="s">
        <v>7</v>
      </c>
    </row>
    <row r="35" spans="1:11" s="18" customFormat="1" ht="132">
      <c r="A35" s="5" t="s">
        <v>59</v>
      </c>
      <c r="B35" s="2" t="s">
        <v>6</v>
      </c>
      <c r="C35" s="1">
        <f>'прил. 7 (2025)'!D35</f>
        <v>100</v>
      </c>
      <c r="D35" s="1">
        <v>100</v>
      </c>
      <c r="E35" s="24">
        <f t="shared" si="1"/>
        <v>100</v>
      </c>
      <c r="F35" s="3" t="s">
        <v>7</v>
      </c>
      <c r="G35" s="4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8" customFormat="1" ht="36">
      <c r="A36" s="5" t="s">
        <v>57</v>
      </c>
      <c r="B36" s="2" t="s">
        <v>6</v>
      </c>
      <c r="C36" s="1">
        <f>'прил. 7 (2025)'!D36</f>
        <v>100</v>
      </c>
      <c r="D36" s="29">
        <v>100</v>
      </c>
      <c r="E36" s="24">
        <f t="shared" si="1"/>
        <v>100</v>
      </c>
      <c r="F36" s="3" t="s">
        <v>7</v>
      </c>
      <c r="G36" s="4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18" customFormat="1" ht="48">
      <c r="A37" s="5" t="s">
        <v>56</v>
      </c>
      <c r="B37" s="2" t="s">
        <v>6</v>
      </c>
      <c r="C37" s="1">
        <f>'прил. 7 (2025)'!D37</f>
        <v>99</v>
      </c>
      <c r="D37" s="29">
        <v>99</v>
      </c>
      <c r="E37" s="24">
        <f t="shared" si="1"/>
        <v>100</v>
      </c>
      <c r="F37" s="3" t="s">
        <v>7</v>
      </c>
      <c r="G37" s="4" t="s">
        <v>7</v>
      </c>
      <c r="H37" s="3" t="s">
        <v>7</v>
      </c>
      <c r="I37" s="3" t="s">
        <v>7</v>
      </c>
      <c r="J37" s="3" t="s">
        <v>7</v>
      </c>
      <c r="K37" s="3" t="s">
        <v>7</v>
      </c>
    </row>
    <row r="38" spans="1:11" s="18" customFormat="1" ht="36">
      <c r="A38" s="2" t="s">
        <v>80</v>
      </c>
      <c r="B38" s="6" t="s">
        <v>6</v>
      </c>
      <c r="C38" s="1">
        <f>'прил. 7 (2025)'!D38</f>
        <v>32</v>
      </c>
      <c r="D38" s="1">
        <v>32</v>
      </c>
      <c r="E38" s="24">
        <f t="shared" si="1"/>
        <v>100</v>
      </c>
      <c r="F38" s="3" t="s">
        <v>7</v>
      </c>
      <c r="G38" s="4" t="s">
        <v>7</v>
      </c>
      <c r="H38" s="3" t="s">
        <v>7</v>
      </c>
      <c r="I38" s="3" t="s">
        <v>7</v>
      </c>
      <c r="J38" s="3" t="s">
        <v>7</v>
      </c>
      <c r="K38" s="3" t="s">
        <v>7</v>
      </c>
    </row>
    <row r="39" spans="1:11" s="18" customFormat="1" ht="12">
      <c r="A39" s="6" t="s">
        <v>16</v>
      </c>
      <c r="B39" s="6" t="s">
        <v>9</v>
      </c>
      <c r="C39" s="1" t="s">
        <v>7</v>
      </c>
      <c r="D39" s="1" t="s">
        <v>7</v>
      </c>
      <c r="E39" s="1" t="s">
        <v>7</v>
      </c>
      <c r="F39" s="24">
        <f>AVERAGE(E17:E38)</f>
        <v>100</v>
      </c>
      <c r="G39" s="34">
        <v>6086209.26</v>
      </c>
      <c r="H39" s="25">
        <f>G39/G15</f>
        <v>0.9923</v>
      </c>
      <c r="I39" s="1" t="s">
        <v>7</v>
      </c>
      <c r="J39" s="1" t="s">
        <v>7</v>
      </c>
      <c r="K39" s="1" t="s">
        <v>7</v>
      </c>
    </row>
    <row r="40" spans="1:11" s="18" customFormat="1" ht="12.75" customHeight="1">
      <c r="A40" s="55" t="s">
        <v>15</v>
      </c>
      <c r="B40" s="55"/>
      <c r="C40" s="55"/>
      <c r="D40" s="55"/>
      <c r="E40" s="55"/>
      <c r="F40" s="55"/>
      <c r="G40" s="55"/>
      <c r="H40" s="55"/>
      <c r="I40" s="55"/>
      <c r="J40" s="55"/>
      <c r="K40" s="55"/>
    </row>
    <row r="41" spans="1:11" s="18" customFormat="1" ht="39.75" customHeight="1">
      <c r="A41" s="2" t="s">
        <v>31</v>
      </c>
      <c r="B41" s="6" t="s">
        <v>6</v>
      </c>
      <c r="C41" s="1">
        <f>'прил. 7 (2025)'!C41</f>
        <v>90</v>
      </c>
      <c r="D41" s="1">
        <v>90</v>
      </c>
      <c r="E41" s="24">
        <f>IF(C41&gt;D41,C41/D41,D41/C41)*100</f>
        <v>100</v>
      </c>
      <c r="F41" s="17" t="s">
        <v>7</v>
      </c>
      <c r="G41" s="10" t="s">
        <v>7</v>
      </c>
      <c r="H41" s="17" t="s">
        <v>7</v>
      </c>
      <c r="I41" s="17" t="s">
        <v>7</v>
      </c>
      <c r="J41" s="17" t="s">
        <v>7</v>
      </c>
      <c r="K41" s="17" t="s">
        <v>7</v>
      </c>
    </row>
    <row r="42" spans="1:11" s="18" customFormat="1" ht="12">
      <c r="A42" s="6" t="s">
        <v>17</v>
      </c>
      <c r="B42" s="6" t="s">
        <v>9</v>
      </c>
      <c r="C42" s="17" t="s">
        <v>7</v>
      </c>
      <c r="D42" s="17" t="s">
        <v>7</v>
      </c>
      <c r="E42" s="17" t="s">
        <v>7</v>
      </c>
      <c r="F42" s="10">
        <f>AVERAGE(E41:E41)</f>
        <v>100</v>
      </c>
      <c r="G42" s="10">
        <f>G15-G39</f>
        <v>47030.5</v>
      </c>
      <c r="H42" s="19">
        <f>G42/G15</f>
        <v>0.0077</v>
      </c>
      <c r="I42" s="17" t="s">
        <v>7</v>
      </c>
      <c r="J42" s="17" t="s">
        <v>7</v>
      </c>
      <c r="K42" s="17" t="s">
        <v>7</v>
      </c>
    </row>
    <row r="43" s="18" customFormat="1" ht="12">
      <c r="G43" s="20"/>
    </row>
    <row r="44" spans="7:11" s="18" customFormat="1" ht="12">
      <c r="G44" s="20"/>
      <c r="K44" s="26"/>
    </row>
    <row r="45" s="18" customFormat="1" ht="12">
      <c r="G45" s="20"/>
    </row>
    <row r="46" spans="1:11" ht="12.75">
      <c r="A46" s="18"/>
      <c r="B46" s="18"/>
      <c r="C46" s="18"/>
      <c r="D46" s="18"/>
      <c r="E46" s="18"/>
      <c r="F46" s="18"/>
      <c r="G46" s="20"/>
      <c r="H46" s="18"/>
      <c r="I46" s="18"/>
      <c r="J46" s="18"/>
      <c r="K46" s="18"/>
    </row>
    <row r="47" spans="1:11" ht="15.75" customHeight="1">
      <c r="A47" s="18"/>
      <c r="B47" s="18"/>
      <c r="C47" s="18"/>
      <c r="D47" s="18"/>
      <c r="E47" s="18"/>
      <c r="F47" s="18"/>
      <c r="G47" s="20"/>
      <c r="H47" s="18"/>
      <c r="I47" s="18"/>
      <c r="J47" s="18"/>
      <c r="K47" s="18"/>
    </row>
    <row r="48" spans="1:11" ht="12.75">
      <c r="A48" s="18"/>
      <c r="B48" s="18"/>
      <c r="C48" s="18"/>
      <c r="D48" s="18"/>
      <c r="E48" s="18"/>
      <c r="F48" s="18"/>
      <c r="G48" s="20"/>
      <c r="H48" s="18"/>
      <c r="I48" s="18"/>
      <c r="J48" s="18"/>
      <c r="K48" s="18"/>
    </row>
    <row r="49" spans="1:11" ht="12.75">
      <c r="A49" s="18"/>
      <c r="B49" s="18"/>
      <c r="C49" s="18"/>
      <c r="D49" s="18"/>
      <c r="E49" s="18"/>
      <c r="F49" s="18"/>
      <c r="G49" s="20"/>
      <c r="H49" s="18"/>
      <c r="I49" s="18"/>
      <c r="J49" s="18"/>
      <c r="K49" s="18"/>
    </row>
    <row r="50" spans="1:11" ht="12.75">
      <c r="A50" s="18"/>
      <c r="B50" s="18"/>
      <c r="C50" s="18"/>
      <c r="D50" s="18"/>
      <c r="E50" s="18"/>
      <c r="F50" s="18"/>
      <c r="G50" s="20"/>
      <c r="H50" s="18"/>
      <c r="I50" s="18"/>
      <c r="J50" s="18"/>
      <c r="K50" s="18"/>
    </row>
    <row r="51" spans="1:11" ht="12.75">
      <c r="A51" s="18"/>
      <c r="B51" s="18"/>
      <c r="C51" s="18"/>
      <c r="D51" s="18"/>
      <c r="E51" s="18"/>
      <c r="F51" s="18"/>
      <c r="G51" s="20"/>
      <c r="H51" s="18"/>
      <c r="I51" s="18"/>
      <c r="J51" s="18"/>
      <c r="K51" s="18"/>
    </row>
    <row r="52" spans="1:11" ht="12.75">
      <c r="A52" s="18"/>
      <c r="B52" s="18"/>
      <c r="C52" s="18"/>
      <c r="D52" s="18"/>
      <c r="E52" s="18"/>
      <c r="F52" s="18"/>
      <c r="G52" s="20"/>
      <c r="H52" s="18"/>
      <c r="I52" s="18"/>
      <c r="J52" s="18"/>
      <c r="K52" s="18"/>
    </row>
    <row r="53" spans="1:11" ht="12.75">
      <c r="A53" s="18"/>
      <c r="B53" s="18"/>
      <c r="C53" s="18"/>
      <c r="D53" s="18"/>
      <c r="E53" s="18"/>
      <c r="F53" s="18"/>
      <c r="G53" s="20"/>
      <c r="H53" s="18"/>
      <c r="I53" s="18"/>
      <c r="J53" s="18"/>
      <c r="K53" s="18"/>
    </row>
    <row r="54" spans="1:11" ht="12.75">
      <c r="A54" s="18"/>
      <c r="B54" s="18"/>
      <c r="C54" s="18"/>
      <c r="D54" s="18"/>
      <c r="E54" s="18"/>
      <c r="F54" s="18"/>
      <c r="G54" s="20"/>
      <c r="H54" s="18"/>
      <c r="I54" s="18"/>
      <c r="J54" s="18"/>
      <c r="K54" s="18"/>
    </row>
    <row r="55" spans="1:11" ht="12.75">
      <c r="A55" s="18"/>
      <c r="B55" s="18"/>
      <c r="C55" s="18"/>
      <c r="D55" s="18"/>
      <c r="E55" s="18"/>
      <c r="F55" s="18"/>
      <c r="G55" s="20"/>
      <c r="H55" s="18"/>
      <c r="I55" s="18"/>
      <c r="J55" s="18"/>
      <c r="K55" s="18"/>
    </row>
    <row r="56" spans="1:11" ht="12.75">
      <c r="A56" s="18"/>
      <c r="B56" s="18"/>
      <c r="C56" s="18"/>
      <c r="D56" s="18"/>
      <c r="E56" s="18"/>
      <c r="F56" s="18"/>
      <c r="G56" s="20"/>
      <c r="H56" s="18"/>
      <c r="I56" s="18"/>
      <c r="J56" s="18"/>
      <c r="K56" s="18"/>
    </row>
    <row r="57" spans="1:11" ht="12.75">
      <c r="A57" s="18"/>
      <c r="B57" s="18"/>
      <c r="C57" s="18"/>
      <c r="D57" s="18"/>
      <c r="E57" s="18"/>
      <c r="F57" s="18"/>
      <c r="G57" s="20"/>
      <c r="H57" s="18"/>
      <c r="I57" s="18"/>
      <c r="J57" s="18"/>
      <c r="K57" s="18"/>
    </row>
    <row r="58" spans="1:11" ht="12.75">
      <c r="A58" s="18"/>
      <c r="B58" s="18"/>
      <c r="C58" s="18"/>
      <c r="D58" s="18"/>
      <c r="E58" s="18"/>
      <c r="F58" s="18"/>
      <c r="G58" s="20"/>
      <c r="H58" s="18"/>
      <c r="I58" s="18"/>
      <c r="J58" s="18"/>
      <c r="K58" s="18"/>
    </row>
    <row r="59" spans="1:11" ht="12.75">
      <c r="A59" s="18"/>
      <c r="B59" s="18"/>
      <c r="C59" s="18"/>
      <c r="D59" s="18"/>
      <c r="E59" s="18"/>
      <c r="F59" s="18"/>
      <c r="G59" s="20"/>
      <c r="H59" s="18"/>
      <c r="I59" s="18"/>
      <c r="J59" s="18"/>
      <c r="K59" s="18"/>
    </row>
    <row r="60" spans="1:11" ht="12.75">
      <c r="A60" s="18"/>
      <c r="B60" s="18"/>
      <c r="C60" s="18"/>
      <c r="D60" s="18"/>
      <c r="E60" s="18"/>
      <c r="F60" s="18"/>
      <c r="G60" s="20"/>
      <c r="H60" s="18"/>
      <c r="I60" s="18"/>
      <c r="J60" s="18"/>
      <c r="K60" s="18"/>
    </row>
    <row r="61" spans="1:11" ht="12.75">
      <c r="A61" s="18"/>
      <c r="B61" s="18"/>
      <c r="C61" s="18"/>
      <c r="D61" s="18"/>
      <c r="E61" s="18"/>
      <c r="F61" s="18"/>
      <c r="G61" s="20"/>
      <c r="H61" s="18"/>
      <c r="I61" s="18"/>
      <c r="J61" s="18"/>
      <c r="K61" s="18"/>
    </row>
    <row r="62" spans="1:11" ht="12.75">
      <c r="A62" s="18"/>
      <c r="B62" s="18"/>
      <c r="C62" s="18"/>
      <c r="D62" s="18"/>
      <c r="E62" s="18"/>
      <c r="F62" s="18"/>
      <c r="G62" s="20"/>
      <c r="H62" s="18"/>
      <c r="I62" s="18"/>
      <c r="J62" s="18"/>
      <c r="K62" s="18"/>
    </row>
    <row r="63" spans="1:11" ht="12.75">
      <c r="A63" s="18"/>
      <c r="B63" s="18"/>
      <c r="C63" s="18"/>
      <c r="D63" s="18"/>
      <c r="E63" s="18"/>
      <c r="F63" s="18"/>
      <c r="G63" s="20"/>
      <c r="H63" s="18"/>
      <c r="I63" s="18"/>
      <c r="J63" s="18"/>
      <c r="K63" s="18"/>
    </row>
    <row r="64" spans="1:11" ht="12.75">
      <c r="A64" s="18"/>
      <c r="B64" s="18"/>
      <c r="C64" s="18"/>
      <c r="D64" s="18"/>
      <c r="E64" s="18"/>
      <c r="F64" s="18"/>
      <c r="G64" s="20"/>
      <c r="H64" s="18"/>
      <c r="I64" s="18"/>
      <c r="J64" s="18"/>
      <c r="K64" s="18"/>
    </row>
    <row r="65" spans="1:11" ht="12.75">
      <c r="A65" s="18"/>
      <c r="B65" s="18"/>
      <c r="C65" s="18"/>
      <c r="D65" s="18"/>
      <c r="E65" s="18"/>
      <c r="F65" s="18"/>
      <c r="G65" s="20"/>
      <c r="H65" s="18"/>
      <c r="I65" s="18"/>
      <c r="J65" s="18"/>
      <c r="K65" s="18"/>
    </row>
    <row r="66" spans="1:11" ht="12.75">
      <c r="A66" s="18"/>
      <c r="B66" s="18"/>
      <c r="C66" s="18"/>
      <c r="D66" s="18"/>
      <c r="E66" s="18"/>
      <c r="F66" s="18"/>
      <c r="G66" s="20"/>
      <c r="H66" s="18"/>
      <c r="I66" s="18"/>
      <c r="J66" s="18"/>
      <c r="K66" s="18"/>
    </row>
    <row r="67" spans="1:11" ht="12.75">
      <c r="A67" s="18"/>
      <c r="B67" s="18"/>
      <c r="C67" s="18"/>
      <c r="D67" s="18"/>
      <c r="E67" s="18"/>
      <c r="F67" s="18"/>
      <c r="G67" s="20"/>
      <c r="H67" s="18"/>
      <c r="I67" s="18"/>
      <c r="J67" s="18"/>
      <c r="K67" s="18"/>
    </row>
    <row r="68" spans="1:11" ht="12.75">
      <c r="A68" s="18"/>
      <c r="B68" s="18"/>
      <c r="C68" s="18"/>
      <c r="D68" s="18"/>
      <c r="E68" s="18"/>
      <c r="F68" s="18"/>
      <c r="G68" s="20"/>
      <c r="H68" s="18"/>
      <c r="I68" s="18"/>
      <c r="J68" s="18"/>
      <c r="K68" s="18"/>
    </row>
    <row r="69" spans="1:11" ht="12.75">
      <c r="A69" s="18"/>
      <c r="B69" s="18"/>
      <c r="C69" s="18"/>
      <c r="D69" s="18"/>
      <c r="E69" s="18"/>
      <c r="F69" s="18"/>
      <c r="G69" s="20"/>
      <c r="H69" s="18"/>
      <c r="I69" s="18"/>
      <c r="J69" s="18"/>
      <c r="K69" s="18"/>
    </row>
    <row r="70" spans="1:11" ht="12.75">
      <c r="A70" s="18"/>
      <c r="B70" s="18"/>
      <c r="C70" s="18"/>
      <c r="D70" s="18"/>
      <c r="E70" s="18"/>
      <c r="F70" s="18"/>
      <c r="G70" s="20"/>
      <c r="H70" s="18"/>
      <c r="I70" s="18"/>
      <c r="J70" s="18"/>
      <c r="K70" s="18"/>
    </row>
    <row r="71" spans="1:11" ht="12.75">
      <c r="A71" s="18"/>
      <c r="B71" s="18"/>
      <c r="C71" s="18"/>
      <c r="D71" s="18"/>
      <c r="E71" s="18"/>
      <c r="F71" s="18"/>
      <c r="G71" s="20"/>
      <c r="H71" s="18"/>
      <c r="I71" s="18"/>
      <c r="J71" s="18"/>
      <c r="K71" s="18"/>
    </row>
    <row r="72" spans="1:11" ht="12.75">
      <c r="A72" s="18"/>
      <c r="B72" s="18"/>
      <c r="C72" s="18"/>
      <c r="D72" s="18"/>
      <c r="E72" s="18"/>
      <c r="F72" s="18"/>
      <c r="G72" s="20"/>
      <c r="H72" s="18"/>
      <c r="I72" s="18"/>
      <c r="J72" s="18"/>
      <c r="K72" s="18"/>
    </row>
    <row r="73" spans="1:11" ht="12.75">
      <c r="A73" s="18"/>
      <c r="B73" s="18"/>
      <c r="C73" s="18"/>
      <c r="D73" s="18"/>
      <c r="E73" s="18"/>
      <c r="F73" s="18"/>
      <c r="G73" s="20"/>
      <c r="H73" s="18"/>
      <c r="I73" s="18"/>
      <c r="J73" s="18"/>
      <c r="K73" s="18"/>
    </row>
    <row r="74" spans="1:11" ht="12.75">
      <c r="A74" s="18"/>
      <c r="B74" s="18"/>
      <c r="C74" s="18"/>
      <c r="D74" s="18"/>
      <c r="E74" s="18"/>
      <c r="F74" s="18"/>
      <c r="G74" s="20"/>
      <c r="H74" s="18"/>
      <c r="I74" s="18"/>
      <c r="J74" s="18"/>
      <c r="K74" s="18"/>
    </row>
    <row r="75" spans="1:11" ht="12.75">
      <c r="A75" s="18"/>
      <c r="B75" s="18"/>
      <c r="C75" s="18"/>
      <c r="D75" s="18"/>
      <c r="E75" s="18"/>
      <c r="F75" s="18"/>
      <c r="G75" s="20"/>
      <c r="H75" s="18"/>
      <c r="I75" s="18"/>
      <c r="J75" s="18"/>
      <c r="K75" s="18"/>
    </row>
    <row r="76" spans="1:11" ht="12.75">
      <c r="A76" s="18"/>
      <c r="B76" s="18"/>
      <c r="C76" s="18"/>
      <c r="D76" s="18"/>
      <c r="E76" s="18"/>
      <c r="F76" s="18"/>
      <c r="G76" s="20"/>
      <c r="H76" s="18"/>
      <c r="I76" s="18"/>
      <c r="J76" s="18"/>
      <c r="K76" s="18"/>
    </row>
    <row r="77" spans="1:11" ht="12.75">
      <c r="A77" s="18"/>
      <c r="B77" s="18"/>
      <c r="C77" s="18"/>
      <c r="D77" s="18"/>
      <c r="E77" s="18"/>
      <c r="F77" s="18"/>
      <c r="G77" s="20"/>
      <c r="H77" s="18"/>
      <c r="I77" s="18"/>
      <c r="J77" s="18"/>
      <c r="K77" s="18"/>
    </row>
    <row r="78" spans="1:11" ht="12.75">
      <c r="A78" s="18"/>
      <c r="B78" s="18"/>
      <c r="C78" s="18"/>
      <c r="D78" s="18"/>
      <c r="E78" s="18"/>
      <c r="F78" s="18"/>
      <c r="G78" s="20"/>
      <c r="H78" s="18"/>
      <c r="I78" s="18"/>
      <c r="J78" s="18"/>
      <c r="K78" s="18"/>
    </row>
    <row r="79" spans="1:11" ht="12.75">
      <c r="A79" s="18"/>
      <c r="B79" s="18"/>
      <c r="C79" s="18"/>
      <c r="D79" s="18"/>
      <c r="E79" s="18"/>
      <c r="F79" s="18"/>
      <c r="G79" s="20"/>
      <c r="H79" s="18"/>
      <c r="I79" s="18"/>
      <c r="J79" s="18"/>
      <c r="K79" s="18"/>
    </row>
    <row r="80" spans="1:11" ht="12.75">
      <c r="A80" s="18"/>
      <c r="B80" s="18"/>
      <c r="C80" s="18"/>
      <c r="D80" s="18"/>
      <c r="E80" s="18"/>
      <c r="F80" s="18"/>
      <c r="G80" s="20"/>
      <c r="H80" s="18"/>
      <c r="I80" s="18"/>
      <c r="J80" s="18"/>
      <c r="K80" s="18"/>
    </row>
    <row r="81" spans="1:11" ht="12.75">
      <c r="A81" s="18"/>
      <c r="B81" s="18"/>
      <c r="C81" s="18"/>
      <c r="D81" s="18"/>
      <c r="E81" s="18"/>
      <c r="F81" s="18"/>
      <c r="G81" s="20"/>
      <c r="H81" s="18"/>
      <c r="I81" s="18"/>
      <c r="J81" s="18"/>
      <c r="K81" s="18"/>
    </row>
  </sheetData>
  <sheetProtection/>
  <mergeCells count="17">
    <mergeCell ref="A40:K40"/>
    <mergeCell ref="H5:H8"/>
    <mergeCell ref="I5:I8"/>
    <mergeCell ref="J5:J8"/>
    <mergeCell ref="K5:K8"/>
    <mergeCell ref="A10:K10"/>
    <mergeCell ref="A16:K16"/>
    <mergeCell ref="A1:K1"/>
    <mergeCell ref="A2:K2"/>
    <mergeCell ref="A3:K3"/>
    <mergeCell ref="A5:A8"/>
    <mergeCell ref="B5:B8"/>
    <mergeCell ref="C5:C8"/>
    <mergeCell ref="D5:D8"/>
    <mergeCell ref="E5:E8"/>
    <mergeCell ref="F5:F8"/>
    <mergeCell ref="G5:G8"/>
  </mergeCells>
  <printOptions/>
  <pageMargins left="0.1968503937007874" right="0.1968503937007874" top="0.22" bottom="0.1968503937007874" header="0.19" footer="0"/>
  <pageSetup fitToHeight="0" fitToWidth="0" horizontalDpi="600" verticalDpi="600" orientation="landscape" paperSize="9" scale="84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SheetLayoutView="100" zoomScalePageLayoutView="0" workbookViewId="0" topLeftCell="A1">
      <selection activeCell="H2" sqref="H2"/>
    </sheetView>
  </sheetViews>
  <sheetFormatPr defaultColWidth="9.140625" defaultRowHeight="12.75"/>
  <cols>
    <col min="1" max="1" width="26.7109375" style="36" customWidth="1"/>
    <col min="2" max="2" width="15.57421875" style="36" customWidth="1"/>
    <col min="3" max="3" width="16.00390625" style="36" customWidth="1"/>
    <col min="4" max="4" width="17.00390625" style="36" customWidth="1"/>
    <col min="5" max="5" width="15.28125" style="36" customWidth="1"/>
    <col min="6" max="6" width="14.7109375" style="36" customWidth="1"/>
    <col min="7" max="7" width="14.8515625" style="36" customWidth="1"/>
    <col min="8" max="8" width="12.57421875" style="36" customWidth="1"/>
    <col min="9" max="16384" width="9.140625" style="36" customWidth="1"/>
  </cols>
  <sheetData>
    <row r="1" spans="2:8" s="41" customFormat="1" ht="15" customHeight="1">
      <c r="B1" s="42"/>
      <c r="C1" s="42"/>
      <c r="D1" s="42"/>
      <c r="E1" s="42"/>
      <c r="F1" s="42"/>
      <c r="G1" s="42"/>
      <c r="H1" s="43" t="s">
        <v>84</v>
      </c>
    </row>
    <row r="2" spans="2:8" s="41" customFormat="1" ht="15" customHeight="1">
      <c r="B2" s="42"/>
      <c r="C2" s="44"/>
      <c r="D2" s="42"/>
      <c r="E2" s="45"/>
      <c r="F2" s="45"/>
      <c r="G2" s="45"/>
      <c r="H2" s="43" t="s">
        <v>73</v>
      </c>
    </row>
    <row r="3" spans="2:8" s="41" customFormat="1" ht="18" customHeight="1">
      <c r="B3" s="42"/>
      <c r="C3" s="44"/>
      <c r="D3" s="42"/>
      <c r="E3" s="42" t="s">
        <v>75</v>
      </c>
      <c r="F3" s="42"/>
      <c r="G3" s="42"/>
      <c r="H3" s="43" t="s">
        <v>74</v>
      </c>
    </row>
    <row r="6" spans="4:8" ht="15">
      <c r="D6" s="37"/>
      <c r="E6" s="30"/>
      <c r="F6" s="30"/>
      <c r="G6" s="30"/>
      <c r="H6" s="37" t="s">
        <v>24</v>
      </c>
    </row>
    <row r="7" spans="4:8" ht="15">
      <c r="D7" s="37"/>
      <c r="E7" s="30"/>
      <c r="F7" s="30"/>
      <c r="G7" s="30"/>
      <c r="H7" s="37" t="s">
        <v>13</v>
      </c>
    </row>
    <row r="8" spans="4:8" ht="15">
      <c r="D8" s="30"/>
      <c r="E8" s="30"/>
      <c r="F8" s="30"/>
      <c r="G8" s="30"/>
      <c r="H8" s="37" t="s">
        <v>60</v>
      </c>
    </row>
    <row r="12" spans="1:8" ht="15">
      <c r="A12" s="65" t="s">
        <v>25</v>
      </c>
      <c r="B12" s="65"/>
      <c r="C12" s="65"/>
      <c r="D12" s="65"/>
      <c r="E12" s="65"/>
      <c r="F12" s="65"/>
      <c r="G12" s="65"/>
      <c r="H12" s="65"/>
    </row>
    <row r="13" spans="1:8" ht="15">
      <c r="A13" s="65" t="s">
        <v>60</v>
      </c>
      <c r="B13" s="65"/>
      <c r="C13" s="65"/>
      <c r="D13" s="65"/>
      <c r="E13" s="65"/>
      <c r="F13" s="65"/>
      <c r="G13" s="65"/>
      <c r="H13" s="65"/>
    </row>
    <row r="15" spans="1:8" ht="15">
      <c r="A15" s="66" t="s">
        <v>11</v>
      </c>
      <c r="B15" s="67" t="s">
        <v>26</v>
      </c>
      <c r="C15" s="67"/>
      <c r="D15" s="67"/>
      <c r="E15" s="67"/>
      <c r="F15" s="67"/>
      <c r="G15" s="67"/>
      <c r="H15" s="67"/>
    </row>
    <row r="16" spans="1:8" ht="15">
      <c r="A16" s="66"/>
      <c r="B16" s="38">
        <v>2020</v>
      </c>
      <c r="C16" s="38">
        <v>2021</v>
      </c>
      <c r="D16" s="38">
        <v>2022</v>
      </c>
      <c r="E16" s="38">
        <v>2023</v>
      </c>
      <c r="F16" s="38">
        <v>2024</v>
      </c>
      <c r="G16" s="38">
        <v>2025</v>
      </c>
      <c r="H16" s="39">
        <v>2026</v>
      </c>
    </row>
    <row r="17" spans="1:8" ht="15">
      <c r="A17" s="39">
        <v>1</v>
      </c>
      <c r="B17" s="39">
        <v>2</v>
      </c>
      <c r="C17" s="39">
        <v>3</v>
      </c>
      <c r="D17" s="39">
        <v>4</v>
      </c>
      <c r="E17" s="39">
        <v>5</v>
      </c>
      <c r="F17" s="39">
        <v>6</v>
      </c>
      <c r="G17" s="39">
        <v>7</v>
      </c>
      <c r="H17" s="39">
        <v>8</v>
      </c>
    </row>
    <row r="18" spans="1:8" ht="15">
      <c r="A18" s="68" t="s">
        <v>61</v>
      </c>
      <c r="B18" s="69"/>
      <c r="C18" s="69"/>
      <c r="D18" s="69"/>
      <c r="E18" s="69"/>
      <c r="F18" s="69"/>
      <c r="G18" s="69"/>
      <c r="H18" s="70"/>
    </row>
    <row r="19" spans="1:8" ht="39" customHeight="1">
      <c r="A19" s="7" t="s">
        <v>27</v>
      </c>
      <c r="B19" s="8">
        <f>'прил. 7 (2020) '!K19</f>
        <v>100.92</v>
      </c>
      <c r="C19" s="8">
        <f>'прил. 7 (2021) '!K19</f>
        <v>100.88</v>
      </c>
      <c r="D19" s="8">
        <f>'прил. 7 (2022)'!K19</f>
        <v>100.39</v>
      </c>
      <c r="E19" s="8">
        <f>'прил. 7 (2023)'!K15</f>
        <v>100.49</v>
      </c>
      <c r="F19" s="8">
        <f>'прил. 7 (2024)'!K15</f>
        <v>100.48</v>
      </c>
      <c r="G19" s="8">
        <f>'прил. 7 (2025)'!K15</f>
        <v>100</v>
      </c>
      <c r="H19" s="31">
        <f>'прил. 7 (2026)'!K15</f>
        <v>100</v>
      </c>
    </row>
    <row r="20" spans="1:8" ht="30">
      <c r="A20" s="7" t="s">
        <v>28</v>
      </c>
      <c r="B20" s="9">
        <f>'прил. 7 (2020) '!I19</f>
        <v>106.14</v>
      </c>
      <c r="C20" s="9">
        <f>'прил. 7 (2021) '!I19</f>
        <v>100.26</v>
      </c>
      <c r="D20" s="9">
        <f>'прил. 7 (2022)'!I19</f>
        <v>100.14</v>
      </c>
      <c r="E20" s="9">
        <f>'прил. 7 (2023)'!I15</f>
        <v>100.68</v>
      </c>
      <c r="F20" s="9">
        <f>'прил. 7 (2024)'!I15</f>
        <v>100</v>
      </c>
      <c r="G20" s="9">
        <f>'прил. 7 (2025)'!I15</f>
        <v>100</v>
      </c>
      <c r="H20" s="32">
        <f>'прил. 7 (2026)'!I15</f>
        <v>100</v>
      </c>
    </row>
    <row r="21" spans="1:8" ht="15">
      <c r="A21" s="7" t="s">
        <v>12</v>
      </c>
      <c r="B21" s="9">
        <f aca="true" t="shared" si="0" ref="B21:H21">B20-B19</f>
        <v>5.22</v>
      </c>
      <c r="C21" s="9">
        <f t="shared" si="0"/>
        <v>-0.62</v>
      </c>
      <c r="D21" s="9">
        <f t="shared" si="0"/>
        <v>-0.25</v>
      </c>
      <c r="E21" s="9">
        <f t="shared" si="0"/>
        <v>0.19</v>
      </c>
      <c r="F21" s="9">
        <f t="shared" si="0"/>
        <v>-0.48</v>
      </c>
      <c r="G21" s="9">
        <f t="shared" si="0"/>
        <v>0</v>
      </c>
      <c r="H21" s="9">
        <f t="shared" si="0"/>
        <v>0</v>
      </c>
    </row>
    <row r="22" spans="1:8" ht="15" customHeight="1">
      <c r="A22" s="62" t="s">
        <v>14</v>
      </c>
      <c r="B22" s="63"/>
      <c r="C22" s="63"/>
      <c r="D22" s="63"/>
      <c r="E22" s="63"/>
      <c r="F22" s="63"/>
      <c r="G22" s="63"/>
      <c r="H22" s="64"/>
    </row>
    <row r="23" spans="1:8" ht="30">
      <c r="A23" s="7" t="s">
        <v>29</v>
      </c>
      <c r="B23" s="9">
        <f>'прил. 7 (2020) '!F52</f>
        <v>106.19</v>
      </c>
      <c r="C23" s="9">
        <f>'прил. 7 (2021) '!F45</f>
        <v>100.26</v>
      </c>
      <c r="D23" s="9">
        <f>'прил. 7 (2022)'!F45</f>
        <v>100.14</v>
      </c>
      <c r="E23" s="9">
        <f>'прил. 7 (2023)'!F39</f>
        <v>100.69</v>
      </c>
      <c r="F23" s="9">
        <f>'прил. 7 (2024)'!F39</f>
        <v>100</v>
      </c>
      <c r="G23" s="9">
        <f>'прил. 7 (2025)'!F39</f>
        <v>100</v>
      </c>
      <c r="H23" s="32">
        <f>'прил. 7 (2026)'!F39</f>
        <v>100</v>
      </c>
    </row>
    <row r="24" spans="1:8" ht="15" customHeight="1">
      <c r="A24" s="62" t="s">
        <v>15</v>
      </c>
      <c r="B24" s="63"/>
      <c r="C24" s="63"/>
      <c r="D24" s="63"/>
      <c r="E24" s="63"/>
      <c r="F24" s="63"/>
      <c r="G24" s="63"/>
      <c r="H24" s="64"/>
    </row>
    <row r="25" spans="1:8" ht="30">
      <c r="A25" s="7" t="s">
        <v>30</v>
      </c>
      <c r="B25" s="9">
        <f>'прил. 7 (2020) '!F55</f>
        <v>100</v>
      </c>
      <c r="C25" s="9">
        <f>'прил. 7 (2021) '!F48</f>
        <v>100</v>
      </c>
      <c r="D25" s="9">
        <f>'прил. 7 (2022)'!F48</f>
        <v>100</v>
      </c>
      <c r="E25" s="9">
        <f>'прил. 7 (2023)'!F42</f>
        <v>100</v>
      </c>
      <c r="F25" s="9">
        <f>'прил. 7 (2024)'!F42</f>
        <v>100</v>
      </c>
      <c r="G25" s="9">
        <f>'прил. 7 (2025)'!F42</f>
        <v>100</v>
      </c>
      <c r="H25" s="32">
        <f>'прил. 7 (2026)'!F42</f>
        <v>100</v>
      </c>
    </row>
    <row r="26" ht="15">
      <c r="A26" s="40"/>
    </row>
    <row r="27" ht="15">
      <c r="A27" s="40"/>
    </row>
    <row r="28" ht="15">
      <c r="A28" s="40"/>
    </row>
    <row r="29" spans="1:6" ht="15" hidden="1">
      <c r="A29" s="28" t="s">
        <v>51</v>
      </c>
      <c r="F29" s="36" t="s">
        <v>52</v>
      </c>
    </row>
    <row r="30" ht="15">
      <c r="A30" s="40"/>
    </row>
    <row r="31" ht="15">
      <c r="A31" s="40"/>
    </row>
    <row r="32" ht="15">
      <c r="A32" s="40"/>
    </row>
    <row r="33" ht="15">
      <c r="A33" s="40"/>
    </row>
    <row r="34" ht="15">
      <c r="A34" s="40"/>
    </row>
    <row r="35" ht="15">
      <c r="A35" s="40"/>
    </row>
    <row r="36" ht="15">
      <c r="A36" s="40"/>
    </row>
  </sheetData>
  <sheetProtection/>
  <mergeCells count="7">
    <mergeCell ref="A24:H24"/>
    <mergeCell ref="A12:H12"/>
    <mergeCell ref="A13:H13"/>
    <mergeCell ref="A15:A16"/>
    <mergeCell ref="B15:H15"/>
    <mergeCell ref="A18:H18"/>
    <mergeCell ref="A22:H22"/>
  </mergeCells>
  <printOptions/>
  <pageMargins left="0.7086614173228347" right="0.7086614173228347" top="0.7480314960629921" bottom="0.7480314960629921" header="0.31496062992125984" footer="0.31496062992125984"/>
  <pageSetup firstPageNumber="23" useFirstPageNumber="1" horizontalDpi="600" verticalDpi="600" orientation="landscape" paperSize="9" r:id="rId1"/>
  <headerFooter>
    <oddHeader>&amp;C&amp;8&amp;P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Сметанина Н.А.</cp:lastModifiedBy>
  <cp:lastPrinted>2020-10-26T08:47:22Z</cp:lastPrinted>
  <dcterms:created xsi:type="dcterms:W3CDTF">1996-10-08T23:32:33Z</dcterms:created>
  <dcterms:modified xsi:type="dcterms:W3CDTF">2020-11-12T07:59:06Z</dcterms:modified>
  <cp:category/>
  <cp:version/>
  <cp:contentType/>
  <cp:contentStatus/>
</cp:coreProperties>
</file>