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5"/>
  </bookViews>
  <sheets>
    <sheet name="прил 9" sheetId="1" r:id="rId1"/>
    <sheet name="2015изм" sheetId="2" state="hidden" r:id="rId2"/>
    <sheet name="2016" sheetId="3" state="hidden" r:id="rId3"/>
    <sheet name="2017" sheetId="4" r:id="rId4"/>
    <sheet name="2018" sheetId="5" r:id="rId5"/>
    <sheet name="2019" sheetId="6" r:id="rId6"/>
    <sheet name="2020" sheetId="7" r:id="rId7"/>
  </sheets>
  <definedNames/>
  <calcPr fullCalcOnLoad="1" fullPrecision="0"/>
</workbook>
</file>

<file path=xl/sharedStrings.xml><?xml version="1.0" encoding="utf-8"?>
<sst xmlns="http://schemas.openxmlformats.org/spreadsheetml/2006/main" count="1065" uniqueCount="105">
  <si>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</si>
  <si>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</si>
  <si>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</si>
  <si>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</si>
  <si>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</si>
  <si>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</si>
  <si>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Планируемый объем средств на реализацию государственной 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</si>
  <si>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</si>
  <si>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</si>
  <si>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</si>
  <si>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</si>
  <si>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</si>
  <si>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</si>
  <si>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</si>
  <si>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</si>
  <si>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</si>
  <si>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</si>
  <si>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</si>
  <si>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</si>
  <si>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</si>
  <si>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</si>
  <si>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</si>
  <si>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2018 год</t>
  </si>
  <si>
    <t>2019 год</t>
  </si>
  <si>
    <t>2020 год</t>
  </si>
  <si>
    <t>на 2016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</si>
  <si>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</si>
  <si>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</si>
  <si>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</si>
  <si>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</si>
  <si>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</si>
  <si>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8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</si>
  <si>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</si>
  <si>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</si>
  <si>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</si>
  <si>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</si>
  <si>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</si>
  <si>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</si>
  <si>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 xml:space="preserve">"Развитие экономики и предпринимательства в </t>
  </si>
  <si>
    <t>городе Пензе на 2015-2020 годы"</t>
  </si>
  <si>
    <t>"Развитие экономики и предпринимательства в городе Пензе на 2015-2020 годы"</t>
  </si>
  <si>
    <t>Муниципальная программа города Пензы "Развитие экономики и предпринимательства в городе Пензе на 2015-2020 годы"</t>
  </si>
  <si>
    <t>Количество вновь созданных субъектов малого и среднего предпринимательства</t>
  </si>
  <si>
    <t>Объем оборота малых предприятий</t>
  </si>
  <si>
    <t>Количество новых рабочих мест, созданных субъектами малого и среднего предпринимательства</t>
  </si>
  <si>
    <t>Количество субъектов малого и среднего предпринимательства, получивших методическую, информационную, консультационную поддержку</t>
  </si>
  <si>
    <t>Количество субъектов малого и среднего предпринимательства, получивших субсидии на возмещение части процентной ставки по кредитам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</si>
  <si>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исполнителей), ед.</t>
  </si>
  <si>
    <t>Подпрограмма 1 «Развитие и поддержка малого и среднего предпринимательства»</t>
  </si>
  <si>
    <t>Подпрограмма 2 «Развитие системы закупок товаров, работ, услуг для обеспечения муниципальных нужд города Пензы»</t>
  </si>
  <si>
    <t>млн.руб.</t>
  </si>
  <si>
    <t xml:space="preserve">ед. </t>
  </si>
  <si>
    <t>чел.</t>
  </si>
  <si>
    <t>ед.</t>
  </si>
  <si>
    <t>Количество осуществленных Уполномоченным учреждением процедур закупок</t>
  </si>
  <si>
    <t>Количество проведенных Уполномоченным учреждением семинаров для муниципальных заказчиков по вопросам проведения закупок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</si>
  <si>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</t>
  </si>
  <si>
    <t>Приложение № 3</t>
  </si>
  <si>
    <t>Число субъектов малого и среднего предпринимательства в расчете на 10 тыс. человек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</si>
  <si>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</si>
  <si>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</si>
  <si>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 xml:space="preserve">к постановлению администрации города </t>
  </si>
  <si>
    <t xml:space="preserve">Первый заместитель главы администрации города Пензы </t>
  </si>
  <si>
    <t>Пензы от __________________№______</t>
  </si>
  <si>
    <t>Приложение № 5 к муниципальной программе города Пензы</t>
  </si>
  <si>
    <t>к постановлению администрации города Пензы</t>
  </si>
  <si>
    <t xml:space="preserve">Первый заместитель главы администрации </t>
  </si>
  <si>
    <t>Количество вновь зарегистрированных и действующих менее одного года субъектов малого и среднего предпринимательства, включая крестьянские (фермерские) хозяйства и потребительские кооперативы, получивших субсидии (гранты), ед.</t>
  </si>
  <si>
    <t>С.В.Волков</t>
  </si>
  <si>
    <t xml:space="preserve">С.В.Волков </t>
  </si>
  <si>
    <t>«Приложение № 9</t>
  </si>
  <si>
    <t xml:space="preserve">«Развитие экономики и предпринимательства в </t>
  </si>
  <si>
    <t>городе Пензе на 2015-2020 годы»</t>
  </si>
  <si>
    <t>».</t>
  </si>
  <si>
    <t>Муниципальная программа города Пензы «Развитие экономики и предпринимательства в городе Пензе на 2015-2020 годы»</t>
  </si>
  <si>
    <t xml:space="preserve">
«Приложение №4 к муниципальной программе
«Развитие экономики и предпринимательства
в городе Пензе на 2015-2020 годы»
</t>
  </si>
  <si>
    <t>«Развитие экономики и предпринимательства в городе Пензе на 2015-2020 годы»</t>
  </si>
  <si>
    <t xml:space="preserve"> «Развитие экономики и предпринимательства в </t>
  </si>
  <si>
    <t xml:space="preserve"> «Развитие экономики и предпринимательства в городе Пензе на 2015-2020 годы»</t>
  </si>
  <si>
    <t>Муниципальная программа города Пензы  «Развитие экономики и предпринимательства в городе Пензе на 2015-2020 годы»</t>
  </si>
  <si>
    <r>
      <rPr>
        <b/>
        <sz val="12"/>
        <rFont val="Times New Roman"/>
        <family val="1"/>
      </rPr>
      <t>Приложение №3</t>
    </r>
    <r>
      <rPr>
        <sz val="12"/>
        <rFont val="Times New Roman"/>
        <family val="1"/>
      </rPr>
      <t xml:space="preserve">
к постановлению администрации города Пензы 
от _________2017 года №_______</t>
    </r>
  </si>
  <si>
    <t>Оборот субъектов малого и среднего предпринимательства в постоянных ценах по отношению к показателю 2014 года</t>
  </si>
  <si>
    <t>%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</si>
  <si>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</si>
  <si>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</si>
  <si>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Количество нестационарных торговых объектов круглогодичного размещения и мобильных торговых объектов</t>
  </si>
  <si>
    <t>Годовой объем закупок товаров, работ, услуг, осуществляемых отдельными видами юридических лиц у субъектов малого и среднего предпринимательства, в совокупном стоимостном объеме договоров, заключенных по результатам закупок, в том числе: годовой стоимостной объем договоров, заключенных с субъектами малого и среднего предпринимательства по результатам закупок, участниками которых являются только субъекты малого и среднего предпринимательства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</si>
  <si>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</si>
  <si>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</si>
  <si>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Приложение №2
 к постановлению администрации города Пензы
 от ___________2017 №_______</t>
  </si>
  <si>
    <t>Приложение №5
 к постановлению администрации города Пензы
 от __________2017 №_____</t>
  </si>
  <si>
    <t>городе Пензе на 2015-2021 годы»</t>
  </si>
  <si>
    <t>«Развитие экономики и предпринимательства в городе Пензе на 2015-2021 годы»</t>
  </si>
  <si>
    <t>Муниципальная программа города Пензы «Развитие экономики и предпринимательства в городе Пензе на 2015-2021 годы"</t>
  </si>
  <si>
    <t>Муниципальная программа города Пензы «Развитие экономики и предпринимательства в городе Пензе на 2015-2021 годы»</t>
  </si>
  <si>
    <t>Итоговое значение (по подпрограмме № 1)</t>
  </si>
  <si>
    <t>Итоговое значение (по подпрограмме № 2)</t>
  </si>
  <si>
    <t>«Приложение № 6 к муниципальной программе города Пензы</t>
  </si>
  <si>
    <r>
      <t xml:space="preserve">Приложение №3
 </t>
    </r>
    <r>
      <rPr>
        <sz val="12"/>
        <rFont val="Times New Roman"/>
        <family val="1"/>
      </rPr>
      <t>к постановлению администрации города Пензы
 от _________2018 №_____</t>
    </r>
  </si>
  <si>
    <t>«Приложение № 7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</si>
  <si>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Развитие экономики и предпринимательства в городе Пензе на 2015-2021 годы»</t>
  </si>
  <si>
    <t>Приложение №4</t>
  </si>
  <si>
    <t>2021 год</t>
  </si>
  <si>
    <t>от ________ №____</t>
  </si>
  <si>
    <r>
      <t xml:space="preserve">Приложение №2
</t>
    </r>
    <r>
      <rPr>
        <sz val="12"/>
        <rFont val="Times New Roman"/>
        <family val="1"/>
      </rPr>
      <t xml:space="preserve"> к постановлению администрации города Пензы 
от 12.12.2019 №2353/3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</si>
</sst>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#,##0.000"/>
    <numFmt numFmtId="203" formatCode="#,##0.0"/>
    <numFmt numFmtId="204" formatCode="#,##0.0000"/>
    <numFmt numFmtId="205" formatCode="0.00000"/>
  </numFmts>
  <fonts count="58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56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4" fontId="13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200" fontId="12" fillId="0" borderId="1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 horizontal="right" wrapText="1"/>
    </xf>
    <xf numFmtId="4" fontId="12" fillId="32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200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202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4" fontId="57" fillId="0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justify" vertical="top" wrapText="1"/>
    </xf>
    <xf numFmtId="4" fontId="13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200" fontId="13" fillId="33" borderId="10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205" fontId="7" fillId="0" borderId="0" xfId="0" applyNumberFormat="1" applyFont="1" applyAlignment="1">
      <alignment horizontal="right" wrapText="1"/>
    </xf>
    <xf numFmtId="205" fontId="13" fillId="0" borderId="0" xfId="0" applyNumberFormat="1" applyFont="1" applyAlignment="1">
      <alignment wrapText="1"/>
    </xf>
    <xf numFmtId="205" fontId="13" fillId="0" borderId="10" xfId="0" applyNumberFormat="1" applyFont="1" applyFill="1" applyBorder="1" applyAlignment="1">
      <alignment horizontal="center" vertical="top" wrapText="1"/>
    </xf>
    <xf numFmtId="205" fontId="13" fillId="33" borderId="10" xfId="0" applyNumberFormat="1" applyFont="1" applyFill="1" applyBorder="1" applyAlignment="1">
      <alignment horizontal="center" vertical="top" wrapText="1"/>
    </xf>
    <xf numFmtId="205" fontId="1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Alignment="1">
      <alignment wrapText="1"/>
    </xf>
    <xf numFmtId="205" fontId="1" fillId="0" borderId="0" xfId="0" applyNumberFormat="1" applyFont="1" applyAlignment="1">
      <alignment wrapText="1"/>
    </xf>
    <xf numFmtId="1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2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4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10" xfId="0" applyFont="1" applyFill="1" applyBorder="1" applyAlignment="1">
      <alignment wrapText="1"/>
    </xf>
    <xf numFmtId="2" fontId="19" fillId="0" borderId="10" xfId="0" applyNumberFormat="1" applyFont="1" applyBorder="1" applyAlignment="1">
      <alignment horizontal="center" vertical="top" wrapText="1"/>
    </xf>
    <xf numFmtId="205" fontId="13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9525</xdr:rowOff>
    </xdr:from>
    <xdr:to>
      <xdr:col>0</xdr:col>
      <xdr:colOff>457200</xdr:colOff>
      <xdr:row>18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719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19</xdr:row>
      <xdr:rowOff>9525</xdr:rowOff>
    </xdr:from>
    <xdr:to>
      <xdr:col>0</xdr:col>
      <xdr:colOff>457200</xdr:colOff>
      <xdr:row>20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15290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9149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26</xdr:row>
      <xdr:rowOff>0</xdr:rowOff>
    </xdr:from>
    <xdr:to>
      <xdr:col>0</xdr:col>
      <xdr:colOff>371475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626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26</xdr:row>
      <xdr:rowOff>0</xdr:rowOff>
    </xdr:from>
    <xdr:to>
      <xdr:col>0</xdr:col>
      <xdr:colOff>447675</xdr:colOff>
      <xdr:row>27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626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295275</xdr:rowOff>
    </xdr:from>
    <xdr:to>
      <xdr:col>4</xdr:col>
      <xdr:colOff>866775</xdr:colOff>
      <xdr:row>16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1243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876300</xdr:colOff>
      <xdr:row>16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76875" y="36195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16</xdr:row>
      <xdr:rowOff>285750</xdr:rowOff>
    </xdr:from>
    <xdr:to>
      <xdr:col>5</xdr:col>
      <xdr:colOff>752475</xdr:colOff>
      <xdr:row>16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1148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16</xdr:row>
      <xdr:rowOff>285750</xdr:rowOff>
    </xdr:from>
    <xdr:to>
      <xdr:col>7</xdr:col>
      <xdr:colOff>638175</xdr:colOff>
      <xdr:row>16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41148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333375</xdr:rowOff>
    </xdr:from>
    <xdr:to>
      <xdr:col>8</xdr:col>
      <xdr:colOff>752475</xdr:colOff>
      <xdr:row>16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1624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16</xdr:row>
      <xdr:rowOff>314325</xdr:rowOff>
    </xdr:from>
    <xdr:to>
      <xdr:col>9</xdr:col>
      <xdr:colOff>771525</xdr:colOff>
      <xdr:row>16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72675" y="41433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16</xdr:row>
      <xdr:rowOff>285750</xdr:rowOff>
    </xdr:from>
    <xdr:to>
      <xdr:col>10</xdr:col>
      <xdr:colOff>771525</xdr:colOff>
      <xdr:row>16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9925" y="4114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629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572125" y="382905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4619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4619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685800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4667250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685800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46482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87075" y="4619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4767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610225" y="367665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742950</xdr:colOff>
      <xdr:row>13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44672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666750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44672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45148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72650" y="44958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666750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10850" y="44672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4862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362575" y="350520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44767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44767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714375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9225" y="45243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304800</xdr:rowOff>
    </xdr:from>
    <xdr:to>
      <xdr:col>9</xdr:col>
      <xdr:colOff>781050</xdr:colOff>
      <xdr:row>13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67900" y="44958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276225</xdr:rowOff>
    </xdr:from>
    <xdr:to>
      <xdr:col>10</xdr:col>
      <xdr:colOff>790575</xdr:colOff>
      <xdr:row>13</xdr:row>
      <xdr:rowOff>657225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25150" y="44672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14</xdr:row>
      <xdr:rowOff>295275</xdr:rowOff>
    </xdr:from>
    <xdr:to>
      <xdr:col>4</xdr:col>
      <xdr:colOff>866775</xdr:colOff>
      <xdr:row>14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3815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13</xdr:row>
      <xdr:rowOff>28575</xdr:rowOff>
    </xdr:from>
    <xdr:to>
      <xdr:col>4</xdr:col>
      <xdr:colOff>876300</xdr:colOff>
      <xdr:row>14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248275" y="36861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14</xdr:row>
      <xdr:rowOff>285750</xdr:rowOff>
    </xdr:from>
    <xdr:to>
      <xdr:col>5</xdr:col>
      <xdr:colOff>752475</xdr:colOff>
      <xdr:row>14</xdr:row>
      <xdr:rowOff>676275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43719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14</xdr:row>
      <xdr:rowOff>285750</xdr:rowOff>
    </xdr:from>
    <xdr:to>
      <xdr:col>7</xdr:col>
      <xdr:colOff>638175</xdr:colOff>
      <xdr:row>14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43719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333375</xdr:rowOff>
    </xdr:from>
    <xdr:to>
      <xdr:col>8</xdr:col>
      <xdr:colOff>752475</xdr:colOff>
      <xdr:row>14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24900" y="44196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14</xdr:row>
      <xdr:rowOff>304800</xdr:rowOff>
    </xdr:from>
    <xdr:to>
      <xdr:col>9</xdr:col>
      <xdr:colOff>781050</xdr:colOff>
      <xdr:row>14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53575" y="43910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14</xdr:row>
      <xdr:rowOff>276225</xdr:rowOff>
    </xdr:from>
    <xdr:to>
      <xdr:col>10</xdr:col>
      <xdr:colOff>790575</xdr:colOff>
      <xdr:row>14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10825" y="43624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14</xdr:row>
      <xdr:rowOff>295275</xdr:rowOff>
    </xdr:from>
    <xdr:to>
      <xdr:col>4</xdr:col>
      <xdr:colOff>866775</xdr:colOff>
      <xdr:row>14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0482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13</xdr:row>
      <xdr:rowOff>28575</xdr:rowOff>
    </xdr:from>
    <xdr:to>
      <xdr:col>4</xdr:col>
      <xdr:colOff>876300</xdr:colOff>
      <xdr:row>14</xdr:row>
      <xdr:rowOff>285750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67300" y="42005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14</xdr:row>
      <xdr:rowOff>285750</xdr:rowOff>
    </xdr:from>
    <xdr:to>
      <xdr:col>5</xdr:col>
      <xdr:colOff>752475</xdr:colOff>
      <xdr:row>14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0387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14</xdr:row>
      <xdr:rowOff>285750</xdr:rowOff>
    </xdr:from>
    <xdr:to>
      <xdr:col>7</xdr:col>
      <xdr:colOff>638175</xdr:colOff>
      <xdr:row>14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50387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333375</xdr:rowOff>
    </xdr:from>
    <xdr:to>
      <xdr:col>8</xdr:col>
      <xdr:colOff>752475</xdr:colOff>
      <xdr:row>14</xdr:row>
      <xdr:rowOff>695325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43925" y="5086350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14</xdr:row>
      <xdr:rowOff>304800</xdr:rowOff>
    </xdr:from>
    <xdr:to>
      <xdr:col>9</xdr:col>
      <xdr:colOff>781050</xdr:colOff>
      <xdr:row>14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72600" y="50577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14</xdr:row>
      <xdr:rowOff>285750</xdr:rowOff>
    </xdr:from>
    <xdr:to>
      <xdr:col>10</xdr:col>
      <xdr:colOff>790575</xdr:colOff>
      <xdr:row>14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9850" y="50387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3" sqref="E3:I3"/>
    </sheetView>
  </sheetViews>
  <sheetFormatPr defaultColWidth="9.140625" defaultRowHeight="12.75"/>
  <cols>
    <col min="1" max="1" width="43.421875" style="1" customWidth="1"/>
    <col min="2" max="6" width="13.8515625" style="1" customWidth="1"/>
    <col min="7" max="7" width="14.8515625" style="1" customWidth="1"/>
    <col min="8" max="8" width="0.13671875" style="1" customWidth="1"/>
    <col min="9" max="9" width="12.7109375" style="1" customWidth="1"/>
    <col min="10" max="16384" width="9.140625" style="1" customWidth="1"/>
  </cols>
  <sheetData>
    <row r="1" spans="1:9" ht="15.75" customHeight="1">
      <c r="A1" s="26"/>
      <c r="B1" s="26"/>
      <c r="C1" s="26"/>
      <c r="D1" s="27"/>
      <c r="E1" s="91" t="s">
        <v>101</v>
      </c>
      <c r="F1" s="91"/>
      <c r="G1" s="91"/>
      <c r="H1" s="91"/>
      <c r="I1" s="91"/>
    </row>
    <row r="2" spans="1:9" ht="12.75" customHeight="1">
      <c r="A2" s="26"/>
      <c r="B2" s="26"/>
      <c r="C2" s="26"/>
      <c r="D2" s="81" t="s">
        <v>65</v>
      </c>
      <c r="E2" s="81"/>
      <c r="F2" s="81"/>
      <c r="G2" s="81"/>
      <c r="H2" s="81"/>
      <c r="I2" s="81"/>
    </row>
    <row r="3" spans="1:9" ht="12.75" customHeight="1">
      <c r="A3" s="26"/>
      <c r="B3" s="26"/>
      <c r="C3" s="26"/>
      <c r="D3" s="27"/>
      <c r="E3" s="81" t="s">
        <v>103</v>
      </c>
      <c r="F3" s="81"/>
      <c r="G3" s="81"/>
      <c r="H3" s="81"/>
      <c r="I3" s="81"/>
    </row>
    <row r="4" spans="1:9" ht="15">
      <c r="A4" s="26"/>
      <c r="B4" s="26"/>
      <c r="C4" s="26"/>
      <c r="D4" s="27"/>
      <c r="E4" s="27"/>
      <c r="F4" s="27"/>
      <c r="G4" s="27"/>
      <c r="H4" s="26"/>
      <c r="I4" s="26"/>
    </row>
    <row r="5" spans="1:9" ht="15">
      <c r="A5" s="26"/>
      <c r="B5" s="26"/>
      <c r="C5" s="26"/>
      <c r="D5" s="27"/>
      <c r="E5" s="27"/>
      <c r="F5" s="82" t="s">
        <v>70</v>
      </c>
      <c r="G5" s="82"/>
      <c r="H5" s="82"/>
      <c r="I5" s="82"/>
    </row>
    <row r="6" spans="1:9" ht="15">
      <c r="A6" s="26"/>
      <c r="B6" s="26"/>
      <c r="C6" s="26"/>
      <c r="D6" s="82" t="s">
        <v>32</v>
      </c>
      <c r="E6" s="82"/>
      <c r="F6" s="82"/>
      <c r="G6" s="82"/>
      <c r="H6" s="82"/>
      <c r="I6" s="82"/>
    </row>
    <row r="7" spans="1:9" ht="15">
      <c r="A7" s="26"/>
      <c r="B7" s="26"/>
      <c r="C7" s="26"/>
      <c r="D7" s="82" t="s">
        <v>71</v>
      </c>
      <c r="E7" s="82"/>
      <c r="F7" s="82"/>
      <c r="G7" s="82"/>
      <c r="H7" s="82"/>
      <c r="I7" s="82"/>
    </row>
    <row r="8" spans="1:9" ht="15.75" customHeight="1">
      <c r="A8" s="26"/>
      <c r="B8" s="26"/>
      <c r="C8" s="26"/>
      <c r="D8" s="81" t="s">
        <v>91</v>
      </c>
      <c r="E8" s="81"/>
      <c r="F8" s="81"/>
      <c r="G8" s="81"/>
      <c r="H8" s="81"/>
      <c r="I8" s="81"/>
    </row>
    <row r="9" spans="1:9" ht="15" hidden="1">
      <c r="A9" s="26"/>
      <c r="B9" s="26"/>
      <c r="C9" s="26"/>
      <c r="D9" s="28"/>
      <c r="E9" s="28"/>
      <c r="F9" s="28"/>
      <c r="G9" s="28"/>
      <c r="H9" s="26"/>
      <c r="I9" s="26"/>
    </row>
    <row r="10" spans="1:9" ht="15">
      <c r="A10" s="26"/>
      <c r="B10" s="26"/>
      <c r="C10" s="26"/>
      <c r="D10" s="28"/>
      <c r="E10" s="28"/>
      <c r="F10" s="28"/>
      <c r="G10" s="28"/>
      <c r="H10" s="26"/>
      <c r="I10" s="26"/>
    </row>
    <row r="11" spans="1:9" ht="32.25" customHeight="1">
      <c r="A11" s="94" t="s">
        <v>100</v>
      </c>
      <c r="B11" s="95"/>
      <c r="C11" s="95"/>
      <c r="D11" s="95"/>
      <c r="E11" s="95"/>
      <c r="F11" s="95"/>
      <c r="G11" s="95"/>
      <c r="H11" s="26"/>
      <c r="I11" s="26"/>
    </row>
    <row r="12" spans="1:9" ht="1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23.25" customHeight="1">
      <c r="A13" s="93" t="s">
        <v>17</v>
      </c>
      <c r="B13" s="93" t="s">
        <v>30</v>
      </c>
      <c r="C13" s="93"/>
      <c r="D13" s="93"/>
      <c r="E13" s="93"/>
      <c r="F13" s="93"/>
      <c r="G13" s="93"/>
      <c r="H13" s="93"/>
      <c r="I13" s="93"/>
    </row>
    <row r="14" spans="1:9" ht="15">
      <c r="A14" s="93"/>
      <c r="B14" s="18" t="s">
        <v>19</v>
      </c>
      <c r="C14" s="18" t="s">
        <v>20</v>
      </c>
      <c r="D14" s="18" t="s">
        <v>21</v>
      </c>
      <c r="E14" s="18" t="s">
        <v>22</v>
      </c>
      <c r="F14" s="18" t="s">
        <v>23</v>
      </c>
      <c r="G14" s="18" t="s">
        <v>24</v>
      </c>
      <c r="H14" s="29"/>
      <c r="I14" s="80" t="s">
        <v>102</v>
      </c>
    </row>
    <row r="15" spans="1:9" ht="1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29"/>
      <c r="I15" s="79">
        <v>8</v>
      </c>
    </row>
    <row r="16" spans="1:9" ht="33" customHeight="1">
      <c r="A16" s="96" t="s">
        <v>74</v>
      </c>
      <c r="B16" s="97"/>
      <c r="C16" s="97"/>
      <c r="D16" s="97"/>
      <c r="E16" s="97"/>
      <c r="F16" s="97"/>
      <c r="G16" s="97"/>
      <c r="H16" s="97"/>
      <c r="I16" s="98"/>
    </row>
    <row r="17" spans="1:9" ht="30.75">
      <c r="A17" s="19" t="s">
        <v>34</v>
      </c>
      <c r="B17" s="90">
        <f>'2015изм'!K30</f>
        <v>93.5</v>
      </c>
      <c r="C17" s="90">
        <f>'2016'!K28</f>
        <v>85.22</v>
      </c>
      <c r="D17" s="90">
        <f>'2017'!K32</f>
        <v>88.98</v>
      </c>
      <c r="E17" s="90">
        <f>'2018'!K32</f>
        <v>115.76</v>
      </c>
      <c r="F17" s="90">
        <f>'2019'!K33</f>
        <v>96.3</v>
      </c>
      <c r="G17" s="90">
        <f>'2020'!K33</f>
        <v>95.21</v>
      </c>
      <c r="H17" s="29"/>
      <c r="I17" s="83">
        <v>102.16</v>
      </c>
    </row>
    <row r="18" spans="1:9" ht="15">
      <c r="A18" s="19" t="s">
        <v>33</v>
      </c>
      <c r="B18" s="90"/>
      <c r="C18" s="90"/>
      <c r="D18" s="90"/>
      <c r="E18" s="90"/>
      <c r="F18" s="90"/>
      <c r="G18" s="90"/>
      <c r="H18" s="29"/>
      <c r="I18" s="84"/>
    </row>
    <row r="19" spans="1:9" ht="15">
      <c r="A19" s="19" t="s">
        <v>36</v>
      </c>
      <c r="B19" s="90">
        <f aca="true" t="shared" si="0" ref="B19:G19">SUM(B23,B26)</f>
        <v>100</v>
      </c>
      <c r="C19" s="92">
        <f t="shared" si="0"/>
        <v>100</v>
      </c>
      <c r="D19" s="90">
        <f t="shared" si="0"/>
        <v>98.59</v>
      </c>
      <c r="E19" s="92">
        <f t="shared" si="0"/>
        <v>202.22</v>
      </c>
      <c r="F19" s="90">
        <f t="shared" si="0"/>
        <v>99.51</v>
      </c>
      <c r="G19" s="90">
        <f t="shared" si="0"/>
        <v>99.59</v>
      </c>
      <c r="H19" s="29"/>
      <c r="I19" s="85">
        <f>SUM(I23,I26)</f>
        <v>99.49</v>
      </c>
    </row>
    <row r="20" spans="1:9" ht="15">
      <c r="A20" s="19" t="s">
        <v>35</v>
      </c>
      <c r="B20" s="90"/>
      <c r="C20" s="92"/>
      <c r="D20" s="90"/>
      <c r="E20" s="92"/>
      <c r="F20" s="90"/>
      <c r="G20" s="90"/>
      <c r="H20" s="29"/>
      <c r="I20" s="86"/>
    </row>
    <row r="21" spans="1:9" ht="15">
      <c r="A21" s="19" t="s">
        <v>18</v>
      </c>
      <c r="B21" s="30">
        <f aca="true" t="shared" si="1" ref="B21:I21">B17-B19</f>
        <v>-6.5</v>
      </c>
      <c r="C21" s="30">
        <f t="shared" si="1"/>
        <v>-14.78</v>
      </c>
      <c r="D21" s="30">
        <f t="shared" si="1"/>
        <v>-9.61</v>
      </c>
      <c r="E21" s="30">
        <f t="shared" si="1"/>
        <v>-86.46</v>
      </c>
      <c r="F21" s="30">
        <f t="shared" si="1"/>
        <v>-3.21</v>
      </c>
      <c r="G21" s="30">
        <f t="shared" si="1"/>
        <v>-4.38</v>
      </c>
      <c r="H21" s="29"/>
      <c r="I21" s="80">
        <f t="shared" si="1"/>
        <v>2.67</v>
      </c>
    </row>
    <row r="22" spans="1:9" ht="12.75" customHeight="1">
      <c r="A22" s="87" t="s">
        <v>48</v>
      </c>
      <c r="B22" s="88"/>
      <c r="C22" s="88"/>
      <c r="D22" s="88"/>
      <c r="E22" s="88"/>
      <c r="F22" s="88"/>
      <c r="G22" s="88"/>
      <c r="H22" s="88"/>
      <c r="I22" s="89"/>
    </row>
    <row r="23" spans="1:9" ht="18" customHeight="1">
      <c r="A23" s="19" t="s">
        <v>37</v>
      </c>
      <c r="B23" s="90">
        <f>'2015изм'!I39</f>
        <v>0</v>
      </c>
      <c r="C23" s="90">
        <f>'2016'!I38</f>
        <v>0</v>
      </c>
      <c r="D23" s="90">
        <f>'2017'!I46</f>
        <v>8.79</v>
      </c>
      <c r="E23" s="90">
        <f>'2018'!I46</f>
        <v>19.54</v>
      </c>
      <c r="F23" s="90">
        <f>'2019'!I47</f>
        <v>10.13</v>
      </c>
      <c r="G23" s="90">
        <f>'2020'!I47</f>
        <v>6.46</v>
      </c>
      <c r="H23" s="29"/>
      <c r="I23" s="85">
        <v>8.59</v>
      </c>
    </row>
    <row r="24" spans="1:9" ht="15">
      <c r="A24" s="19" t="s">
        <v>35</v>
      </c>
      <c r="B24" s="90"/>
      <c r="C24" s="90"/>
      <c r="D24" s="90"/>
      <c r="E24" s="90"/>
      <c r="F24" s="90"/>
      <c r="G24" s="90"/>
      <c r="H24" s="29"/>
      <c r="I24" s="86"/>
    </row>
    <row r="25" spans="1:9" ht="12.75" customHeight="1">
      <c r="A25" s="87" t="s">
        <v>49</v>
      </c>
      <c r="B25" s="88"/>
      <c r="C25" s="88"/>
      <c r="D25" s="88"/>
      <c r="E25" s="88"/>
      <c r="F25" s="88"/>
      <c r="G25" s="88"/>
      <c r="H25" s="88"/>
      <c r="I25" s="89"/>
    </row>
    <row r="26" spans="1:9" ht="23.25" customHeight="1">
      <c r="A26" s="19" t="s">
        <v>37</v>
      </c>
      <c r="B26" s="90">
        <f>'2015изм'!I44</f>
        <v>100</v>
      </c>
      <c r="C26" s="90">
        <f>'2016'!I43</f>
        <v>100</v>
      </c>
      <c r="D26" s="90">
        <f>'2017'!I51</f>
        <v>89.8</v>
      </c>
      <c r="E26" s="90">
        <f>'2018'!I51</f>
        <v>182.68</v>
      </c>
      <c r="F26" s="90">
        <f>'2019'!I52</f>
        <v>89.38</v>
      </c>
      <c r="G26" s="90">
        <f>'2020'!I52</f>
        <v>93.13</v>
      </c>
      <c r="H26" s="29"/>
      <c r="I26" s="85">
        <v>90.9</v>
      </c>
    </row>
    <row r="27" spans="1:9" ht="15">
      <c r="A27" s="19" t="s">
        <v>35</v>
      </c>
      <c r="B27" s="90"/>
      <c r="C27" s="90"/>
      <c r="D27" s="90"/>
      <c r="E27" s="90"/>
      <c r="F27" s="90"/>
      <c r="G27" s="90"/>
      <c r="H27" s="29"/>
      <c r="I27" s="86"/>
    </row>
    <row r="28" spans="1:9" ht="15" hidden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" hidden="1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6.5" customHeight="1">
      <c r="A30" s="10"/>
      <c r="B30" s="10"/>
      <c r="C30" s="26"/>
      <c r="D30" s="26"/>
      <c r="E30" s="26"/>
      <c r="F30" s="70"/>
      <c r="G30" s="82" t="s">
        <v>73</v>
      </c>
      <c r="H30" s="82"/>
      <c r="I30" s="82"/>
    </row>
    <row r="31" spans="1:9" ht="15">
      <c r="A31" s="26"/>
      <c r="B31" s="26"/>
      <c r="C31" s="26"/>
      <c r="D31" s="26"/>
      <c r="E31" s="26"/>
      <c r="F31" s="26"/>
      <c r="H31" s="26"/>
      <c r="I31" s="26"/>
    </row>
  </sheetData>
  <sheetProtection/>
  <mergeCells count="42">
    <mergeCell ref="A13:A14"/>
    <mergeCell ref="A11:G11"/>
    <mergeCell ref="B13:I13"/>
    <mergeCell ref="A16:I16"/>
    <mergeCell ref="B17:B18"/>
    <mergeCell ref="C17:C18"/>
    <mergeCell ref="D17:D18"/>
    <mergeCell ref="G17:G18"/>
    <mergeCell ref="E17:E18"/>
    <mergeCell ref="F17:F18"/>
    <mergeCell ref="B19:B20"/>
    <mergeCell ref="C19:C20"/>
    <mergeCell ref="D19:D20"/>
    <mergeCell ref="G19:G20"/>
    <mergeCell ref="E19:E20"/>
    <mergeCell ref="F19:F20"/>
    <mergeCell ref="G26:G27"/>
    <mergeCell ref="E26:E27"/>
    <mergeCell ref="F26:F27"/>
    <mergeCell ref="A25:I25"/>
    <mergeCell ref="B23:B24"/>
    <mergeCell ref="C23:C24"/>
    <mergeCell ref="D23:D24"/>
    <mergeCell ref="G23:G24"/>
    <mergeCell ref="E23:E24"/>
    <mergeCell ref="F23:F24"/>
    <mergeCell ref="E1:I1"/>
    <mergeCell ref="D2:I2"/>
    <mergeCell ref="E3:I3"/>
    <mergeCell ref="F5:I5"/>
    <mergeCell ref="D6:I6"/>
    <mergeCell ref="D7:I7"/>
    <mergeCell ref="D8:I8"/>
    <mergeCell ref="G30:I30"/>
    <mergeCell ref="I17:I18"/>
    <mergeCell ref="I19:I20"/>
    <mergeCell ref="I23:I24"/>
    <mergeCell ref="I26:I27"/>
    <mergeCell ref="A22:I22"/>
    <mergeCell ref="B26:B27"/>
    <mergeCell ref="C26:C27"/>
    <mergeCell ref="D26:D27"/>
  </mergeCells>
  <printOptions horizontalCentered="1"/>
  <pageMargins left="0.35433070866141736" right="0.35433070866141736" top="0.984251968503937" bottom="0.21" header="0.5118110236220472" footer="0.26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26">
      <selection activeCell="K30" sqref="K30"/>
    </sheetView>
  </sheetViews>
  <sheetFormatPr defaultColWidth="9.140625" defaultRowHeight="12.75"/>
  <cols>
    <col min="1" max="1" width="48.8515625" style="2" customWidth="1"/>
    <col min="2" max="2" width="10.8515625" style="2" customWidth="1"/>
    <col min="3" max="3" width="11.0039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3.7109375" style="5" customWidth="1"/>
    <col min="8" max="8" width="14.7109375" style="2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1:11" ht="18.75" customHeight="1">
      <c r="A1" s="11"/>
      <c r="B1" s="11"/>
      <c r="C1" s="11"/>
      <c r="D1" s="11"/>
      <c r="E1" s="11"/>
      <c r="F1" s="32"/>
      <c r="G1" s="43"/>
      <c r="H1" s="32"/>
      <c r="I1" s="99" t="s">
        <v>57</v>
      </c>
      <c r="J1" s="99"/>
      <c r="K1" s="99"/>
    </row>
    <row r="2" spans="1:11" ht="18.75" customHeight="1">
      <c r="A2" s="11"/>
      <c r="B2" s="11"/>
      <c r="C2" s="11"/>
      <c r="D2" s="11"/>
      <c r="E2" s="11"/>
      <c r="F2" s="32"/>
      <c r="G2" s="43"/>
      <c r="H2" s="107" t="s">
        <v>61</v>
      </c>
      <c r="I2" s="107"/>
      <c r="J2" s="107"/>
      <c r="K2" s="107"/>
    </row>
    <row r="3" spans="1:11" ht="18.75" customHeight="1">
      <c r="A3" s="11"/>
      <c r="B3" s="11"/>
      <c r="C3" s="11"/>
      <c r="D3" s="11"/>
      <c r="E3" s="11"/>
      <c r="F3" s="32"/>
      <c r="G3" s="43"/>
      <c r="H3" s="107" t="s">
        <v>63</v>
      </c>
      <c r="I3" s="107"/>
      <c r="J3" s="107"/>
      <c r="K3" s="107"/>
    </row>
    <row r="4" spans="1:11" ht="13.5" customHeight="1">
      <c r="A4" s="11"/>
      <c r="B4" s="11"/>
      <c r="C4" s="11"/>
      <c r="D4" s="11"/>
      <c r="E4" s="11"/>
      <c r="F4" s="32"/>
      <c r="G4" s="43"/>
      <c r="H4" s="32"/>
      <c r="I4" s="32"/>
      <c r="J4" s="32"/>
      <c r="K4" s="32"/>
    </row>
    <row r="5" spans="1:11" ht="18" customHeight="1">
      <c r="A5" s="11"/>
      <c r="B5" s="11"/>
      <c r="C5" s="11"/>
      <c r="D5" s="11"/>
      <c r="E5" s="11"/>
      <c r="F5" s="108" t="s">
        <v>57</v>
      </c>
      <c r="G5" s="108"/>
      <c r="H5" s="108"/>
      <c r="I5" s="108"/>
      <c r="J5" s="108"/>
      <c r="K5" s="108"/>
    </row>
    <row r="6" spans="1:12" ht="18">
      <c r="A6" s="11"/>
      <c r="B6" s="11"/>
      <c r="C6" s="11"/>
      <c r="D6" s="11"/>
      <c r="E6" s="11"/>
      <c r="F6" s="23"/>
      <c r="G6" s="23"/>
      <c r="H6" s="102" t="s">
        <v>32</v>
      </c>
      <c r="I6" s="102"/>
      <c r="J6" s="102"/>
      <c r="K6" s="102"/>
      <c r="L6" s="6"/>
    </row>
    <row r="7" spans="1:12" ht="18">
      <c r="A7" s="11"/>
      <c r="B7" s="11"/>
      <c r="C7" s="11"/>
      <c r="D7" s="11"/>
      <c r="E7" s="11"/>
      <c r="F7" s="23"/>
      <c r="G7" s="102" t="s">
        <v>38</v>
      </c>
      <c r="H7" s="102"/>
      <c r="I7" s="102"/>
      <c r="J7" s="102"/>
      <c r="K7" s="102"/>
      <c r="L7" s="6"/>
    </row>
    <row r="8" spans="1:12" ht="18">
      <c r="A8" s="11"/>
      <c r="B8" s="11"/>
      <c r="C8" s="11"/>
      <c r="D8" s="11"/>
      <c r="E8" s="11"/>
      <c r="F8" s="23"/>
      <c r="G8" s="23"/>
      <c r="H8" s="102" t="s">
        <v>39</v>
      </c>
      <c r="I8" s="102"/>
      <c r="J8" s="102"/>
      <c r="K8" s="102"/>
      <c r="L8" s="6"/>
    </row>
    <row r="9" spans="1:11" ht="18">
      <c r="A9" s="11"/>
      <c r="B9" s="11"/>
      <c r="C9" s="11"/>
      <c r="D9" s="11"/>
      <c r="E9" s="11"/>
      <c r="F9" s="32"/>
      <c r="G9" s="43"/>
      <c r="H9" s="32"/>
      <c r="I9" s="32"/>
      <c r="J9" s="32"/>
      <c r="K9" s="32"/>
    </row>
    <row r="10" spans="1:11" s="24" customFormat="1" ht="15">
      <c r="A10" s="94" t="s">
        <v>16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s="24" customFormat="1" ht="15">
      <c r="A11" s="94" t="s">
        <v>40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s="24" customFormat="1" ht="15">
      <c r="A12" s="94" t="s">
        <v>15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">
      <c r="A13" s="11"/>
      <c r="B13" s="11"/>
      <c r="C13" s="11"/>
      <c r="D13" s="11"/>
      <c r="E13" s="11"/>
      <c r="F13" s="11"/>
      <c r="G13" s="12"/>
      <c r="H13" s="11"/>
      <c r="I13" s="11"/>
      <c r="J13" s="11"/>
      <c r="K13" s="11"/>
    </row>
    <row r="14" spans="1:11" ht="32.25" customHeight="1">
      <c r="A14" s="109" t="s">
        <v>0</v>
      </c>
      <c r="B14" s="109" t="s">
        <v>1</v>
      </c>
      <c r="C14" s="104" t="s">
        <v>2</v>
      </c>
      <c r="D14" s="104" t="s">
        <v>3</v>
      </c>
      <c r="E14" s="104" t="s">
        <v>4</v>
      </c>
      <c r="F14" s="104" t="s">
        <v>5</v>
      </c>
      <c r="G14" s="103" t="s">
        <v>6</v>
      </c>
      <c r="H14" s="104" t="s">
        <v>7</v>
      </c>
      <c r="I14" s="104" t="s">
        <v>8</v>
      </c>
      <c r="J14" s="104" t="s">
        <v>9</v>
      </c>
      <c r="K14" s="104" t="s">
        <v>10</v>
      </c>
    </row>
    <row r="15" spans="1:11" ht="33.75" customHeight="1">
      <c r="A15" s="109"/>
      <c r="B15" s="109"/>
      <c r="C15" s="104"/>
      <c r="D15" s="104"/>
      <c r="E15" s="104"/>
      <c r="F15" s="104"/>
      <c r="G15" s="103"/>
      <c r="H15" s="104"/>
      <c r="I15" s="104"/>
      <c r="J15" s="104"/>
      <c r="K15" s="104"/>
    </row>
    <row r="16" spans="1:11" ht="18.75" customHeight="1">
      <c r="A16" s="109"/>
      <c r="B16" s="109"/>
      <c r="C16" s="104"/>
      <c r="D16" s="104"/>
      <c r="E16" s="104"/>
      <c r="F16" s="104"/>
      <c r="G16" s="103"/>
      <c r="H16" s="104"/>
      <c r="I16" s="104"/>
      <c r="J16" s="104"/>
      <c r="K16" s="104"/>
    </row>
    <row r="17" spans="1:11" ht="60" customHeight="1">
      <c r="A17" s="109"/>
      <c r="B17" s="109"/>
      <c r="C17" s="104"/>
      <c r="D17" s="104"/>
      <c r="E17" s="104"/>
      <c r="F17" s="104"/>
      <c r="G17" s="103"/>
      <c r="H17" s="104"/>
      <c r="I17" s="104"/>
      <c r="J17" s="104"/>
      <c r="K17" s="104"/>
    </row>
    <row r="18" spans="1:11" ht="12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4">
        <v>7</v>
      </c>
      <c r="H18" s="33">
        <v>8</v>
      </c>
      <c r="I18" s="33">
        <v>9</v>
      </c>
      <c r="J18" s="33">
        <v>10</v>
      </c>
      <c r="K18" s="33">
        <v>11</v>
      </c>
    </row>
    <row r="19" spans="1:11" ht="12">
      <c r="A19" s="106" t="s">
        <v>41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24">
      <c r="A20" s="35" t="s">
        <v>42</v>
      </c>
      <c r="B20" s="36" t="s">
        <v>51</v>
      </c>
      <c r="C20" s="37">
        <f aca="true" t="shared" si="0" ref="C20:D22">C32</f>
        <v>2774</v>
      </c>
      <c r="D20" s="37">
        <f t="shared" si="0"/>
        <v>2913</v>
      </c>
      <c r="E20" s="38" t="s">
        <v>11</v>
      </c>
      <c r="F20" s="38" t="s">
        <v>11</v>
      </c>
      <c r="G20" s="39" t="s">
        <v>11</v>
      </c>
      <c r="H20" s="38" t="s">
        <v>11</v>
      </c>
      <c r="I20" s="38" t="s">
        <v>11</v>
      </c>
      <c r="J20" s="40">
        <f>IF(C20&gt;D20,C20/D20,D20/C20)*100</f>
        <v>105.01</v>
      </c>
      <c r="K20" s="38" t="s">
        <v>11</v>
      </c>
    </row>
    <row r="21" spans="1:11" ht="12">
      <c r="A21" s="35" t="s">
        <v>43</v>
      </c>
      <c r="B21" s="36" t="s">
        <v>50</v>
      </c>
      <c r="C21" s="37">
        <f t="shared" si="0"/>
        <v>84502.4</v>
      </c>
      <c r="D21" s="37">
        <f t="shared" si="0"/>
        <v>93164</v>
      </c>
      <c r="E21" s="38" t="s">
        <v>11</v>
      </c>
      <c r="F21" s="38" t="s">
        <v>11</v>
      </c>
      <c r="G21" s="39" t="s">
        <v>11</v>
      </c>
      <c r="H21" s="38" t="s">
        <v>11</v>
      </c>
      <c r="I21" s="38" t="s">
        <v>11</v>
      </c>
      <c r="J21" s="40">
        <f aca="true" t="shared" si="1" ref="J21:J28">IF(C21&gt;D21,C21/D21,D21/C21)*100</f>
        <v>110.25</v>
      </c>
      <c r="K21" s="38" t="s">
        <v>11</v>
      </c>
    </row>
    <row r="22" spans="1:11" ht="24">
      <c r="A22" s="35" t="s">
        <v>44</v>
      </c>
      <c r="B22" s="36" t="s">
        <v>52</v>
      </c>
      <c r="C22" s="37">
        <f t="shared" si="0"/>
        <v>4214</v>
      </c>
      <c r="D22" s="37">
        <f t="shared" si="0"/>
        <v>4424</v>
      </c>
      <c r="E22" s="38" t="s">
        <v>11</v>
      </c>
      <c r="F22" s="38" t="s">
        <v>11</v>
      </c>
      <c r="G22" s="39" t="s">
        <v>11</v>
      </c>
      <c r="H22" s="38" t="s">
        <v>11</v>
      </c>
      <c r="I22" s="38" t="s">
        <v>11</v>
      </c>
      <c r="J22" s="40">
        <f t="shared" si="1"/>
        <v>104.98</v>
      </c>
      <c r="K22" s="38" t="s">
        <v>11</v>
      </c>
    </row>
    <row r="23" spans="1:11" ht="36">
      <c r="A23" s="35" t="s">
        <v>45</v>
      </c>
      <c r="B23" s="36" t="s">
        <v>53</v>
      </c>
      <c r="C23" s="37">
        <f>C35</f>
        <v>1950</v>
      </c>
      <c r="D23" s="37">
        <f>D35</f>
        <v>2048</v>
      </c>
      <c r="E23" s="38" t="s">
        <v>11</v>
      </c>
      <c r="F23" s="38" t="s">
        <v>11</v>
      </c>
      <c r="G23" s="39" t="s">
        <v>11</v>
      </c>
      <c r="H23" s="38" t="s">
        <v>11</v>
      </c>
      <c r="I23" s="38" t="s">
        <v>11</v>
      </c>
      <c r="J23" s="40">
        <f t="shared" si="1"/>
        <v>105.03</v>
      </c>
      <c r="K23" s="38"/>
    </row>
    <row r="24" spans="1:11" ht="36">
      <c r="A24" s="35" t="s">
        <v>46</v>
      </c>
      <c r="B24" s="36" t="s">
        <v>53</v>
      </c>
      <c r="C24" s="37">
        <f>C36</f>
        <v>3</v>
      </c>
      <c r="D24" s="37">
        <v>0</v>
      </c>
      <c r="E24" s="38" t="s">
        <v>11</v>
      </c>
      <c r="F24" s="38" t="s">
        <v>11</v>
      </c>
      <c r="G24" s="39" t="s">
        <v>11</v>
      </c>
      <c r="H24" s="38" t="s">
        <v>11</v>
      </c>
      <c r="I24" s="38" t="s">
        <v>11</v>
      </c>
      <c r="J24" s="40">
        <v>0</v>
      </c>
      <c r="K24" s="38"/>
    </row>
    <row r="25" spans="1:11" s="7" customFormat="1" ht="24">
      <c r="A25" s="35" t="s">
        <v>58</v>
      </c>
      <c r="B25" s="36" t="s">
        <v>51</v>
      </c>
      <c r="C25" s="37">
        <v>516</v>
      </c>
      <c r="D25" s="37">
        <v>549</v>
      </c>
      <c r="E25" s="38" t="s">
        <v>11</v>
      </c>
      <c r="F25" s="38" t="s">
        <v>11</v>
      </c>
      <c r="G25" s="38" t="s">
        <v>11</v>
      </c>
      <c r="H25" s="38" t="s">
        <v>11</v>
      </c>
      <c r="I25" s="38" t="s">
        <v>11</v>
      </c>
      <c r="J25" s="40">
        <f t="shared" si="1"/>
        <v>106.4</v>
      </c>
      <c r="K25" s="38"/>
    </row>
    <row r="26" spans="1:11" s="7" customFormat="1" ht="51" customHeight="1">
      <c r="A26" s="35" t="s">
        <v>59</v>
      </c>
      <c r="B26" s="36" t="s">
        <v>60</v>
      </c>
      <c r="C26" s="37">
        <v>35.8</v>
      </c>
      <c r="D26" s="37">
        <v>37</v>
      </c>
      <c r="E26" s="38" t="s">
        <v>11</v>
      </c>
      <c r="F26" s="38" t="s">
        <v>11</v>
      </c>
      <c r="G26" s="38" t="s">
        <v>11</v>
      </c>
      <c r="H26" s="38" t="s">
        <v>11</v>
      </c>
      <c r="I26" s="38" t="s">
        <v>11</v>
      </c>
      <c r="J26" s="40">
        <f t="shared" si="1"/>
        <v>103.35</v>
      </c>
      <c r="K26" s="38"/>
    </row>
    <row r="27" spans="1:11" ht="36">
      <c r="A27" s="35" t="s">
        <v>47</v>
      </c>
      <c r="B27" s="36" t="s">
        <v>53</v>
      </c>
      <c r="C27" s="37">
        <f aca="true" t="shared" si="2" ref="C27:D29">C41</f>
        <v>250</v>
      </c>
      <c r="D27" s="37">
        <f t="shared" si="2"/>
        <v>250</v>
      </c>
      <c r="E27" s="38" t="s">
        <v>11</v>
      </c>
      <c r="F27" s="38" t="s">
        <v>11</v>
      </c>
      <c r="G27" s="39" t="s">
        <v>11</v>
      </c>
      <c r="H27" s="38" t="s">
        <v>11</v>
      </c>
      <c r="I27" s="38" t="s">
        <v>11</v>
      </c>
      <c r="J27" s="40">
        <f t="shared" si="1"/>
        <v>100</v>
      </c>
      <c r="K27" s="38" t="s">
        <v>11</v>
      </c>
    </row>
    <row r="28" spans="1:11" ht="24">
      <c r="A28" s="35" t="s">
        <v>54</v>
      </c>
      <c r="B28" s="36" t="s">
        <v>53</v>
      </c>
      <c r="C28" s="37">
        <f t="shared" si="2"/>
        <v>90</v>
      </c>
      <c r="D28" s="37">
        <f t="shared" si="2"/>
        <v>90</v>
      </c>
      <c r="E28" s="38" t="s">
        <v>11</v>
      </c>
      <c r="F28" s="38" t="s">
        <v>11</v>
      </c>
      <c r="G28" s="39" t="s">
        <v>11</v>
      </c>
      <c r="H28" s="38" t="s">
        <v>11</v>
      </c>
      <c r="I28" s="38" t="s">
        <v>11</v>
      </c>
      <c r="J28" s="40">
        <f t="shared" si="1"/>
        <v>100</v>
      </c>
      <c r="K28" s="38" t="s">
        <v>11</v>
      </c>
    </row>
    <row r="29" spans="1:11" ht="36">
      <c r="A29" s="35" t="s">
        <v>55</v>
      </c>
      <c r="B29" s="36" t="s">
        <v>53</v>
      </c>
      <c r="C29" s="37">
        <f t="shared" si="2"/>
        <v>3</v>
      </c>
      <c r="D29" s="37">
        <f t="shared" si="2"/>
        <v>3</v>
      </c>
      <c r="E29" s="38" t="s">
        <v>11</v>
      </c>
      <c r="F29" s="38" t="s">
        <v>11</v>
      </c>
      <c r="G29" s="39" t="s">
        <v>11</v>
      </c>
      <c r="H29" s="38" t="s">
        <v>11</v>
      </c>
      <c r="I29" s="38" t="s">
        <v>11</v>
      </c>
      <c r="J29" s="40">
        <v>100</v>
      </c>
      <c r="K29" s="38" t="s">
        <v>11</v>
      </c>
    </row>
    <row r="30" spans="1:11" ht="24.75" customHeight="1">
      <c r="A30" s="36" t="s">
        <v>12</v>
      </c>
      <c r="B30" s="36" t="s">
        <v>53</v>
      </c>
      <c r="C30" s="38" t="s">
        <v>11</v>
      </c>
      <c r="D30" s="38" t="s">
        <v>11</v>
      </c>
      <c r="E30" s="38" t="s">
        <v>11</v>
      </c>
      <c r="F30" s="38" t="s">
        <v>11</v>
      </c>
      <c r="G30" s="44">
        <f>SUM(G39,G44)</f>
        <v>11764.2</v>
      </c>
      <c r="H30" s="38" t="s">
        <v>11</v>
      </c>
      <c r="I30" s="38" t="s">
        <v>11</v>
      </c>
      <c r="J30" s="38" t="s">
        <v>11</v>
      </c>
      <c r="K30" s="40">
        <f>AVERAGE(J20:J29)</f>
        <v>93.5</v>
      </c>
    </row>
    <row r="31" spans="1:11" ht="12">
      <c r="A31" s="105" t="s">
        <v>48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24">
      <c r="A32" s="35" t="s">
        <v>42</v>
      </c>
      <c r="B32" s="36" t="s">
        <v>53</v>
      </c>
      <c r="C32" s="38">
        <v>2774</v>
      </c>
      <c r="D32" s="38">
        <v>2913</v>
      </c>
      <c r="E32" s="41">
        <f aca="true" t="shared" si="3" ref="E32:E38">IF(C32&gt;D32,C32/D32,D32/C32)*100</f>
        <v>105.01</v>
      </c>
      <c r="F32" s="38" t="s">
        <v>11</v>
      </c>
      <c r="G32" s="39" t="s">
        <v>11</v>
      </c>
      <c r="H32" s="38" t="s">
        <v>11</v>
      </c>
      <c r="I32" s="38" t="s">
        <v>11</v>
      </c>
      <c r="J32" s="38" t="s">
        <v>11</v>
      </c>
      <c r="K32" s="38" t="s">
        <v>11</v>
      </c>
    </row>
    <row r="33" spans="1:11" ht="12">
      <c r="A33" s="35" t="s">
        <v>43</v>
      </c>
      <c r="B33" s="36" t="s">
        <v>50</v>
      </c>
      <c r="C33" s="38">
        <v>84502.4</v>
      </c>
      <c r="D33" s="38">
        <v>93164</v>
      </c>
      <c r="E33" s="41">
        <f t="shared" si="3"/>
        <v>110.25</v>
      </c>
      <c r="F33" s="38" t="s">
        <v>11</v>
      </c>
      <c r="G33" s="39" t="s">
        <v>11</v>
      </c>
      <c r="H33" s="38" t="s">
        <v>11</v>
      </c>
      <c r="I33" s="38" t="s">
        <v>11</v>
      </c>
      <c r="J33" s="38" t="s">
        <v>11</v>
      </c>
      <c r="K33" s="38" t="s">
        <v>11</v>
      </c>
    </row>
    <row r="34" spans="1:11" ht="24">
      <c r="A34" s="35" t="s">
        <v>44</v>
      </c>
      <c r="B34" s="36" t="s">
        <v>52</v>
      </c>
      <c r="C34" s="38">
        <v>4214</v>
      </c>
      <c r="D34" s="38">
        <v>4424</v>
      </c>
      <c r="E34" s="41">
        <f t="shared" si="3"/>
        <v>104.98</v>
      </c>
      <c r="F34" s="38" t="s">
        <v>11</v>
      </c>
      <c r="G34" s="39" t="s">
        <v>11</v>
      </c>
      <c r="H34" s="38" t="s">
        <v>11</v>
      </c>
      <c r="I34" s="38" t="s">
        <v>11</v>
      </c>
      <c r="J34" s="38" t="s">
        <v>11</v>
      </c>
      <c r="K34" s="38" t="s">
        <v>11</v>
      </c>
    </row>
    <row r="35" spans="1:11" ht="36">
      <c r="A35" s="35" t="s">
        <v>45</v>
      </c>
      <c r="B35" s="36" t="s">
        <v>53</v>
      </c>
      <c r="C35" s="38">
        <v>1950</v>
      </c>
      <c r="D35" s="38">
        <v>2048</v>
      </c>
      <c r="E35" s="41">
        <f t="shared" si="3"/>
        <v>105.03</v>
      </c>
      <c r="F35" s="38"/>
      <c r="G35" s="39"/>
      <c r="H35" s="38"/>
      <c r="I35" s="38"/>
      <c r="J35" s="38"/>
      <c r="K35" s="38"/>
    </row>
    <row r="36" spans="1:11" ht="36">
      <c r="A36" s="35" t="s">
        <v>46</v>
      </c>
      <c r="B36" s="36" t="s">
        <v>53</v>
      </c>
      <c r="C36" s="38">
        <v>3</v>
      </c>
      <c r="D36" s="38">
        <v>0</v>
      </c>
      <c r="E36" s="41">
        <v>0</v>
      </c>
      <c r="F36" s="38"/>
      <c r="G36" s="39"/>
      <c r="H36" s="38"/>
      <c r="I36" s="38"/>
      <c r="J36" s="38"/>
      <c r="K36" s="38"/>
    </row>
    <row r="37" spans="1:11" ht="24">
      <c r="A37" s="35" t="s">
        <v>58</v>
      </c>
      <c r="B37" s="36" t="s">
        <v>51</v>
      </c>
      <c r="C37" s="37">
        <v>516</v>
      </c>
      <c r="D37" s="37">
        <v>549</v>
      </c>
      <c r="E37" s="41">
        <f t="shared" si="3"/>
        <v>106.4</v>
      </c>
      <c r="F37" s="38"/>
      <c r="G37" s="39"/>
      <c r="H37" s="38"/>
      <c r="I37" s="38"/>
      <c r="J37" s="38"/>
      <c r="K37" s="38"/>
    </row>
    <row r="38" spans="1:11" ht="49.5" customHeight="1">
      <c r="A38" s="35" t="s">
        <v>59</v>
      </c>
      <c r="B38" s="36" t="s">
        <v>60</v>
      </c>
      <c r="C38" s="37">
        <v>35.8</v>
      </c>
      <c r="D38" s="37">
        <v>37</v>
      </c>
      <c r="E38" s="41">
        <f t="shared" si="3"/>
        <v>103.35</v>
      </c>
      <c r="F38" s="38"/>
      <c r="G38" s="39"/>
      <c r="H38" s="38"/>
      <c r="I38" s="38"/>
      <c r="J38" s="38"/>
      <c r="K38" s="38"/>
    </row>
    <row r="39" spans="1:11" ht="12">
      <c r="A39" s="36" t="s">
        <v>13</v>
      </c>
      <c r="B39" s="36"/>
      <c r="C39" s="38" t="s">
        <v>11</v>
      </c>
      <c r="D39" s="38" t="s">
        <v>11</v>
      </c>
      <c r="E39" s="38" t="s">
        <v>11</v>
      </c>
      <c r="F39" s="41">
        <f>AVERAGE(E32:E38)</f>
        <v>90.72</v>
      </c>
      <c r="G39" s="41">
        <v>0</v>
      </c>
      <c r="H39" s="40">
        <f>G39/G30</f>
        <v>0</v>
      </c>
      <c r="I39" s="40">
        <f>F39*H39</f>
        <v>0</v>
      </c>
      <c r="J39" s="38" t="s">
        <v>11</v>
      </c>
      <c r="K39" s="38" t="s">
        <v>11</v>
      </c>
    </row>
    <row r="40" spans="1:11" ht="12">
      <c r="A40" s="105" t="s">
        <v>49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36">
      <c r="A41" s="35" t="s">
        <v>56</v>
      </c>
      <c r="B41" s="36" t="s">
        <v>53</v>
      </c>
      <c r="C41" s="38">
        <v>250</v>
      </c>
      <c r="D41" s="38">
        <v>250</v>
      </c>
      <c r="E41" s="41">
        <f>IF(C41&gt;D41,C41/D41,D41/C41)*100</f>
        <v>100</v>
      </c>
      <c r="F41" s="38" t="s">
        <v>11</v>
      </c>
      <c r="G41" s="39" t="s">
        <v>11</v>
      </c>
      <c r="H41" s="38" t="s">
        <v>11</v>
      </c>
      <c r="I41" s="38" t="s">
        <v>11</v>
      </c>
      <c r="J41" s="38" t="s">
        <v>11</v>
      </c>
      <c r="K41" s="38" t="s">
        <v>11</v>
      </c>
    </row>
    <row r="42" spans="1:11" ht="24">
      <c r="A42" s="35" t="s">
        <v>54</v>
      </c>
      <c r="B42" s="36" t="s">
        <v>53</v>
      </c>
      <c r="C42" s="38">
        <v>90</v>
      </c>
      <c r="D42" s="38">
        <v>90</v>
      </c>
      <c r="E42" s="41">
        <f>IF(C42&gt;D42,C42/D42,D42/C42)*100</f>
        <v>100</v>
      </c>
      <c r="F42" s="38"/>
      <c r="G42" s="39"/>
      <c r="H42" s="38"/>
      <c r="I42" s="38"/>
      <c r="J42" s="38"/>
      <c r="K42" s="38"/>
    </row>
    <row r="43" spans="1:11" ht="36">
      <c r="A43" s="35" t="s">
        <v>55</v>
      </c>
      <c r="B43" s="36" t="s">
        <v>53</v>
      </c>
      <c r="C43" s="38">
        <v>3</v>
      </c>
      <c r="D43" s="38">
        <v>3</v>
      </c>
      <c r="E43" s="41">
        <f>IF(C43&gt;D43,C43/D43,D43/C43)*100</f>
        <v>100</v>
      </c>
      <c r="F43" s="38" t="s">
        <v>11</v>
      </c>
      <c r="G43" s="39" t="s">
        <v>11</v>
      </c>
      <c r="H43" s="38" t="s">
        <v>11</v>
      </c>
      <c r="I43" s="38" t="s">
        <v>11</v>
      </c>
      <c r="J43" s="38" t="s">
        <v>11</v>
      </c>
      <c r="K43" s="38" t="s">
        <v>11</v>
      </c>
    </row>
    <row r="44" spans="1:11" ht="12">
      <c r="A44" s="36" t="s">
        <v>14</v>
      </c>
      <c r="B44" s="36"/>
      <c r="C44" s="38" t="s">
        <v>11</v>
      </c>
      <c r="D44" s="38" t="s">
        <v>11</v>
      </c>
      <c r="E44" s="38" t="s">
        <v>11</v>
      </c>
      <c r="F44" s="41">
        <f>AVERAGE(E41:E43)</f>
        <v>100</v>
      </c>
      <c r="G44" s="44">
        <v>11764.2</v>
      </c>
      <c r="H44" s="42">
        <f>G44/G30</f>
        <v>1</v>
      </c>
      <c r="I44" s="40">
        <f>F44*H44</f>
        <v>100</v>
      </c>
      <c r="J44" s="38" t="s">
        <v>11</v>
      </c>
      <c r="K44" s="38" t="s">
        <v>11</v>
      </c>
    </row>
    <row r="45" spans="1:11" ht="12">
      <c r="A45" s="13"/>
      <c r="B45" s="13"/>
      <c r="C45" s="14"/>
      <c r="D45" s="14"/>
      <c r="E45" s="14"/>
      <c r="F45" s="14"/>
      <c r="G45" s="15"/>
      <c r="H45" s="14"/>
      <c r="I45" s="14"/>
      <c r="J45" s="14"/>
      <c r="K45" s="14"/>
    </row>
    <row r="46" spans="1:11" ht="12">
      <c r="A46" s="16"/>
      <c r="B46" s="16"/>
      <c r="C46" s="16"/>
      <c r="D46" s="16"/>
      <c r="E46" s="16"/>
      <c r="F46" s="16"/>
      <c r="G46" s="17"/>
      <c r="H46" s="16"/>
      <c r="I46" s="16"/>
      <c r="J46" s="16"/>
      <c r="K46" s="16"/>
    </row>
    <row r="47" spans="1:11" ht="12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 ht="16.5">
      <c r="A48" s="100" t="s">
        <v>62</v>
      </c>
      <c r="B48" s="100"/>
      <c r="C48" s="100"/>
      <c r="D48" s="8"/>
      <c r="E48" s="8"/>
      <c r="F48" s="8"/>
      <c r="G48" s="9"/>
      <c r="H48" s="8"/>
      <c r="I48" s="8"/>
      <c r="J48" s="101" t="s">
        <v>68</v>
      </c>
      <c r="K48" s="101"/>
    </row>
    <row r="49" spans="1:11" ht="12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 ht="1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</sheetData>
  <sheetProtection/>
  <mergeCells count="26">
    <mergeCell ref="G7:K7"/>
    <mergeCell ref="H2:K2"/>
    <mergeCell ref="H3:K3"/>
    <mergeCell ref="A10:K10"/>
    <mergeCell ref="F5:K5"/>
    <mergeCell ref="A31:K31"/>
    <mergeCell ref="H14:H17"/>
    <mergeCell ref="A14:A17"/>
    <mergeCell ref="B14:B17"/>
    <mergeCell ref="E14:E17"/>
    <mergeCell ref="K14:K17"/>
    <mergeCell ref="A19:K19"/>
    <mergeCell ref="A11:K11"/>
    <mergeCell ref="A12:K12"/>
    <mergeCell ref="D14:D17"/>
    <mergeCell ref="C14:C17"/>
    <mergeCell ref="I1:K1"/>
    <mergeCell ref="A48:C48"/>
    <mergeCell ref="J48:K48"/>
    <mergeCell ref="H8:K8"/>
    <mergeCell ref="G14:G17"/>
    <mergeCell ref="F14:F17"/>
    <mergeCell ref="A40:K40"/>
    <mergeCell ref="H6:K6"/>
    <mergeCell ref="I14:I17"/>
    <mergeCell ref="J14:J1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SheetLayoutView="100" zoomScalePageLayoutView="0" workbookViewId="0" topLeftCell="A32">
      <selection activeCell="B20" sqref="B20"/>
    </sheetView>
  </sheetViews>
  <sheetFormatPr defaultColWidth="9.140625" defaultRowHeight="12.75"/>
  <cols>
    <col min="1" max="1" width="48.57421875" style="2" customWidth="1"/>
    <col min="2" max="2" width="7.8515625" style="2" customWidth="1"/>
    <col min="3" max="3" width="11.8515625" style="2" customWidth="1"/>
    <col min="4" max="4" width="14.421875" style="2" customWidth="1"/>
    <col min="5" max="5" width="14.140625" style="2" customWidth="1"/>
    <col min="6" max="6" width="13.7109375" style="2" customWidth="1"/>
    <col min="7" max="7" width="13.00390625" style="5" customWidth="1"/>
    <col min="8" max="8" width="13.421875" style="2" customWidth="1"/>
    <col min="9" max="9" width="12.28125" style="2" customWidth="1"/>
    <col min="10" max="10" width="13.00390625" style="2" customWidth="1"/>
    <col min="11" max="11" width="16.140625" style="2" customWidth="1"/>
    <col min="12" max="12" width="25.421875" style="2" customWidth="1"/>
    <col min="13" max="16384" width="9.140625" style="2" customWidth="1"/>
  </cols>
  <sheetData>
    <row r="1" spans="1:11" s="24" customFormat="1" ht="58.5" customHeight="1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24" customFormat="1" ht="49.5" customHeight="1" hidden="1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24" customFormat="1" ht="25.5" customHeight="1">
      <c r="A3" s="81" t="s">
        <v>75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24" customFormat="1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4" customFormat="1" ht="38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24" customFormat="1" ht="15" hidden="1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24" customFormat="1" ht="1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24" customFormat="1" ht="15" customHeight="1">
      <c r="A8" s="94" t="s">
        <v>76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24" customFormat="1" ht="15">
      <c r="A9" s="94" t="s">
        <v>25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5" hidden="1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ht="45.75" customHeight="1">
      <c r="A11" s="93" t="s">
        <v>0</v>
      </c>
      <c r="B11" s="93" t="s">
        <v>1</v>
      </c>
      <c r="C11" s="93" t="s">
        <v>2</v>
      </c>
      <c r="D11" s="93" t="s">
        <v>3</v>
      </c>
      <c r="E11" s="93" t="s">
        <v>4</v>
      </c>
      <c r="F11" s="93" t="s">
        <v>5</v>
      </c>
      <c r="G11" s="110" t="s">
        <v>6</v>
      </c>
      <c r="H11" s="93" t="s">
        <v>7</v>
      </c>
      <c r="I11" s="93" t="s">
        <v>8</v>
      </c>
      <c r="J11" s="93" t="s">
        <v>9</v>
      </c>
      <c r="K11" s="93" t="s">
        <v>10</v>
      </c>
    </row>
    <row r="12" spans="1:11" ht="73.5" customHeight="1">
      <c r="A12" s="93"/>
      <c r="B12" s="93"/>
      <c r="C12" s="93"/>
      <c r="D12" s="93"/>
      <c r="E12" s="93"/>
      <c r="F12" s="93"/>
      <c r="G12" s="110"/>
      <c r="H12" s="93"/>
      <c r="I12" s="93"/>
      <c r="J12" s="93"/>
      <c r="K12" s="93"/>
    </row>
    <row r="13" spans="1:11" ht="42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ht="54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ht="1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6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ht="15">
      <c r="A16" s="111" t="s">
        <v>74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30.75">
      <c r="A17" s="47" t="s">
        <v>42</v>
      </c>
      <c r="B17" s="19" t="s">
        <v>51</v>
      </c>
      <c r="C17" s="48">
        <f aca="true" t="shared" si="0" ref="C17:D20">C30</f>
        <v>2913</v>
      </c>
      <c r="D17" s="48">
        <f t="shared" si="0"/>
        <v>3059</v>
      </c>
      <c r="E17" s="48" t="s">
        <v>11</v>
      </c>
      <c r="F17" s="48" t="s">
        <v>11</v>
      </c>
      <c r="G17" s="49" t="s">
        <v>11</v>
      </c>
      <c r="H17" s="48" t="s">
        <v>11</v>
      </c>
      <c r="I17" s="48" t="s">
        <v>11</v>
      </c>
      <c r="J17" s="45">
        <f aca="true" t="shared" si="1" ref="J17:J26">IF(C17&gt;D17,C17/D17,D17/C17)*100</f>
        <v>105.01</v>
      </c>
      <c r="K17" s="48" t="s">
        <v>11</v>
      </c>
    </row>
    <row r="18" spans="1:11" ht="30.75">
      <c r="A18" s="47" t="s">
        <v>43</v>
      </c>
      <c r="B18" s="19" t="s">
        <v>50</v>
      </c>
      <c r="C18" s="48">
        <f t="shared" si="0"/>
        <v>93164</v>
      </c>
      <c r="D18" s="48">
        <f>D31</f>
        <v>78995.3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 t="shared" si="1"/>
        <v>117.94</v>
      </c>
      <c r="K18" s="48" t="s">
        <v>11</v>
      </c>
    </row>
    <row r="19" spans="1:11" ht="32.25" customHeight="1">
      <c r="A19" s="47" t="s">
        <v>44</v>
      </c>
      <c r="B19" s="19" t="s">
        <v>52</v>
      </c>
      <c r="C19" s="48">
        <f t="shared" si="0"/>
        <v>4425</v>
      </c>
      <c r="D19" s="48">
        <f t="shared" si="0"/>
        <v>4646</v>
      </c>
      <c r="E19" s="48" t="s">
        <v>11</v>
      </c>
      <c r="F19" s="48" t="s">
        <v>11</v>
      </c>
      <c r="G19" s="49" t="s">
        <v>11</v>
      </c>
      <c r="H19" s="48" t="s">
        <v>11</v>
      </c>
      <c r="I19" s="48" t="s">
        <v>11</v>
      </c>
      <c r="J19" s="45">
        <f t="shared" si="1"/>
        <v>104.99</v>
      </c>
      <c r="K19" s="48" t="s">
        <v>11</v>
      </c>
    </row>
    <row r="20" spans="1:11" ht="62.25">
      <c r="A20" s="47" t="s">
        <v>45</v>
      </c>
      <c r="B20" s="19" t="s">
        <v>53</v>
      </c>
      <c r="C20" s="48">
        <f t="shared" si="0"/>
        <v>2048</v>
      </c>
      <c r="D20" s="48">
        <f t="shared" si="0"/>
        <v>2150</v>
      </c>
      <c r="E20" s="48" t="s">
        <v>11</v>
      </c>
      <c r="F20" s="48" t="s">
        <v>11</v>
      </c>
      <c r="G20" s="49" t="s">
        <v>11</v>
      </c>
      <c r="H20" s="48" t="s">
        <v>11</v>
      </c>
      <c r="I20" s="48" t="s">
        <v>11</v>
      </c>
      <c r="J20" s="45">
        <f t="shared" si="1"/>
        <v>104.98</v>
      </c>
      <c r="K20" s="48"/>
    </row>
    <row r="21" spans="1:11" s="7" customFormat="1" ht="46.5">
      <c r="A21" s="47" t="s">
        <v>58</v>
      </c>
      <c r="B21" s="19" t="s">
        <v>51</v>
      </c>
      <c r="C21" s="48">
        <v>549</v>
      </c>
      <c r="D21" s="48">
        <v>566</v>
      </c>
      <c r="E21" s="48"/>
      <c r="F21" s="48"/>
      <c r="G21" s="49"/>
      <c r="H21" s="48"/>
      <c r="I21" s="48"/>
      <c r="J21" s="45">
        <f t="shared" si="1"/>
        <v>103.1</v>
      </c>
      <c r="K21" s="48"/>
    </row>
    <row r="22" spans="1:11" s="7" customFormat="1" ht="78">
      <c r="A22" s="47" t="s">
        <v>59</v>
      </c>
      <c r="B22" s="19" t="s">
        <v>60</v>
      </c>
      <c r="C22" s="48">
        <v>37</v>
      </c>
      <c r="D22" s="48">
        <v>37.5</v>
      </c>
      <c r="E22" s="48"/>
      <c r="F22" s="48"/>
      <c r="G22" s="49"/>
      <c r="H22" s="48"/>
      <c r="I22" s="48"/>
      <c r="J22" s="45">
        <f t="shared" si="1"/>
        <v>101.35</v>
      </c>
      <c r="K22" s="48"/>
    </row>
    <row r="23" spans="1:11" ht="62.25">
      <c r="A23" s="47" t="s">
        <v>46</v>
      </c>
      <c r="B23" s="19" t="s">
        <v>53</v>
      </c>
      <c r="C23" s="48">
        <v>0</v>
      </c>
      <c r="D23" s="48">
        <v>0</v>
      </c>
      <c r="E23" s="48"/>
      <c r="F23" s="48"/>
      <c r="G23" s="49"/>
      <c r="H23" s="48"/>
      <c r="I23" s="48"/>
      <c r="J23" s="45">
        <v>0</v>
      </c>
      <c r="K23" s="48"/>
    </row>
    <row r="24" spans="1:11" ht="99" customHeight="1">
      <c r="A24" s="47" t="s">
        <v>67</v>
      </c>
      <c r="B24" s="19" t="s">
        <v>53</v>
      </c>
      <c r="C24" s="48">
        <v>0</v>
      </c>
      <c r="D24" s="48">
        <v>0</v>
      </c>
      <c r="E24" s="48"/>
      <c r="F24" s="48"/>
      <c r="G24" s="49"/>
      <c r="H24" s="48"/>
      <c r="I24" s="48"/>
      <c r="J24" s="50">
        <v>0</v>
      </c>
      <c r="K24" s="48"/>
    </row>
    <row r="25" spans="1:11" ht="62.25">
      <c r="A25" s="47" t="s">
        <v>47</v>
      </c>
      <c r="B25" s="19" t="s">
        <v>53</v>
      </c>
      <c r="C25" s="48">
        <f aca="true" t="shared" si="2" ref="C25:D27">C40</f>
        <v>250</v>
      </c>
      <c r="D25" s="48">
        <f t="shared" si="2"/>
        <v>250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f t="shared" si="1"/>
        <v>100</v>
      </c>
      <c r="K25" s="48" t="s">
        <v>11</v>
      </c>
    </row>
    <row r="26" spans="1:11" ht="41.25" customHeight="1">
      <c r="A26" s="47" t="s">
        <v>54</v>
      </c>
      <c r="B26" s="19" t="s">
        <v>53</v>
      </c>
      <c r="C26" s="48">
        <f t="shared" si="2"/>
        <v>90</v>
      </c>
      <c r="D26" s="48">
        <f t="shared" si="2"/>
        <v>90</v>
      </c>
      <c r="E26" s="48" t="s">
        <v>11</v>
      </c>
      <c r="F26" s="48" t="s">
        <v>11</v>
      </c>
      <c r="G26" s="49" t="s">
        <v>11</v>
      </c>
      <c r="H26" s="48" t="s">
        <v>11</v>
      </c>
      <c r="I26" s="48" t="s">
        <v>11</v>
      </c>
      <c r="J26" s="45">
        <f t="shared" si="1"/>
        <v>100</v>
      </c>
      <c r="K26" s="48" t="s">
        <v>11</v>
      </c>
    </row>
    <row r="27" spans="1:11" ht="46.5">
      <c r="A27" s="47" t="s">
        <v>55</v>
      </c>
      <c r="B27" s="19" t="s">
        <v>53</v>
      </c>
      <c r="C27" s="48">
        <f t="shared" si="2"/>
        <v>3</v>
      </c>
      <c r="D27" s="48">
        <f t="shared" si="2"/>
        <v>3</v>
      </c>
      <c r="E27" s="48" t="s">
        <v>11</v>
      </c>
      <c r="F27" s="48" t="s">
        <v>11</v>
      </c>
      <c r="G27" s="49" t="s">
        <v>11</v>
      </c>
      <c r="H27" s="48" t="s">
        <v>11</v>
      </c>
      <c r="I27" s="48" t="s">
        <v>11</v>
      </c>
      <c r="J27" s="45">
        <v>100</v>
      </c>
      <c r="K27" s="48" t="s">
        <v>11</v>
      </c>
    </row>
    <row r="28" spans="1:11" ht="15">
      <c r="A28" s="19" t="s">
        <v>12</v>
      </c>
      <c r="B28" s="19" t="s">
        <v>53</v>
      </c>
      <c r="C28" s="48" t="s">
        <v>11</v>
      </c>
      <c r="D28" s="48" t="s">
        <v>11</v>
      </c>
      <c r="E28" s="48" t="s">
        <v>11</v>
      </c>
      <c r="F28" s="48" t="s">
        <v>11</v>
      </c>
      <c r="G28" s="49">
        <f>SUM(G38,G43)</f>
        <v>10635.76</v>
      </c>
      <c r="H28" s="48" t="s">
        <v>11</v>
      </c>
      <c r="I28" s="48" t="s">
        <v>11</v>
      </c>
      <c r="J28" s="48" t="s">
        <v>11</v>
      </c>
      <c r="K28" s="45">
        <f>AVERAGE(J17:J27)</f>
        <v>85.22</v>
      </c>
    </row>
    <row r="29" spans="1:11" ht="15">
      <c r="A29" s="113" t="s">
        <v>48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30.75">
      <c r="A30" s="51" t="s">
        <v>42</v>
      </c>
      <c r="B30" s="52" t="s">
        <v>53</v>
      </c>
      <c r="C30" s="48">
        <v>2913</v>
      </c>
      <c r="D30" s="48">
        <v>3059</v>
      </c>
      <c r="E30" s="49">
        <f aca="true" t="shared" si="3" ref="E30:E36">IF(C30&gt;D30,C30/D30,D30/C30)*100</f>
        <v>105.01</v>
      </c>
      <c r="F30" s="48" t="s">
        <v>11</v>
      </c>
      <c r="G30" s="49" t="s">
        <v>11</v>
      </c>
      <c r="H30" s="48" t="s">
        <v>11</v>
      </c>
      <c r="I30" s="48" t="s">
        <v>11</v>
      </c>
      <c r="J30" s="48" t="s">
        <v>11</v>
      </c>
      <c r="K30" s="48" t="s">
        <v>11</v>
      </c>
    </row>
    <row r="31" spans="1:11" ht="30.75">
      <c r="A31" s="51" t="s">
        <v>43</v>
      </c>
      <c r="B31" s="52" t="s">
        <v>50</v>
      </c>
      <c r="C31" s="48">
        <v>93164</v>
      </c>
      <c r="D31" s="48">
        <v>78995.3</v>
      </c>
      <c r="E31" s="49">
        <f t="shared" si="3"/>
        <v>117.94</v>
      </c>
      <c r="F31" s="48" t="s">
        <v>11</v>
      </c>
      <c r="G31" s="49" t="s">
        <v>11</v>
      </c>
      <c r="H31" s="48" t="s">
        <v>11</v>
      </c>
      <c r="I31" s="48" t="s">
        <v>11</v>
      </c>
      <c r="J31" s="48" t="s">
        <v>11</v>
      </c>
      <c r="K31" s="48" t="s">
        <v>11</v>
      </c>
    </row>
    <row r="32" spans="1:11" ht="46.5">
      <c r="A32" s="51" t="s">
        <v>44</v>
      </c>
      <c r="B32" s="52" t="s">
        <v>52</v>
      </c>
      <c r="C32" s="48">
        <v>4425</v>
      </c>
      <c r="D32" s="48">
        <v>4646</v>
      </c>
      <c r="E32" s="49">
        <f t="shared" si="3"/>
        <v>104.99</v>
      </c>
      <c r="F32" s="48" t="s">
        <v>11</v>
      </c>
      <c r="G32" s="49" t="s">
        <v>11</v>
      </c>
      <c r="H32" s="48" t="s">
        <v>11</v>
      </c>
      <c r="I32" s="48" t="s">
        <v>11</v>
      </c>
      <c r="J32" s="48" t="s">
        <v>11</v>
      </c>
      <c r="K32" s="48" t="s">
        <v>11</v>
      </c>
    </row>
    <row r="33" spans="1:11" ht="62.25">
      <c r="A33" s="51" t="s">
        <v>45</v>
      </c>
      <c r="B33" s="52" t="s">
        <v>53</v>
      </c>
      <c r="C33" s="48">
        <v>2048</v>
      </c>
      <c r="D33" s="48">
        <v>2150</v>
      </c>
      <c r="E33" s="49">
        <f t="shared" si="3"/>
        <v>104.98</v>
      </c>
      <c r="F33" s="48"/>
      <c r="G33" s="49"/>
      <c r="H33" s="48"/>
      <c r="I33" s="48"/>
      <c r="J33" s="48"/>
      <c r="K33" s="48"/>
    </row>
    <row r="34" spans="1:11" ht="62.25">
      <c r="A34" s="51" t="s">
        <v>46</v>
      </c>
      <c r="B34" s="52" t="s">
        <v>53</v>
      </c>
      <c r="C34" s="48">
        <v>0</v>
      </c>
      <c r="D34" s="48">
        <v>0</v>
      </c>
      <c r="E34" s="49">
        <v>0</v>
      </c>
      <c r="F34" s="48"/>
      <c r="G34" s="49"/>
      <c r="H34" s="48"/>
      <c r="I34" s="48"/>
      <c r="J34" s="48"/>
      <c r="K34" s="48"/>
    </row>
    <row r="35" spans="1:11" ht="46.5">
      <c r="A35" s="47" t="s">
        <v>58</v>
      </c>
      <c r="B35" s="19" t="s">
        <v>51</v>
      </c>
      <c r="C35" s="48">
        <v>549</v>
      </c>
      <c r="D35" s="48">
        <v>566</v>
      </c>
      <c r="E35" s="49">
        <f t="shared" si="3"/>
        <v>103.1</v>
      </c>
      <c r="F35" s="48"/>
      <c r="G35" s="49"/>
      <c r="H35" s="48"/>
      <c r="I35" s="48"/>
      <c r="J35" s="48"/>
      <c r="K35" s="48"/>
    </row>
    <row r="36" spans="1:11" ht="78">
      <c r="A36" s="47" t="s">
        <v>59</v>
      </c>
      <c r="B36" s="19" t="s">
        <v>60</v>
      </c>
      <c r="C36" s="48">
        <v>37</v>
      </c>
      <c r="D36" s="48">
        <v>37.5</v>
      </c>
      <c r="E36" s="49">
        <f t="shared" si="3"/>
        <v>101.35</v>
      </c>
      <c r="F36" s="48"/>
      <c r="G36" s="49"/>
      <c r="H36" s="48"/>
      <c r="I36" s="48"/>
      <c r="J36" s="48"/>
      <c r="K36" s="48"/>
    </row>
    <row r="37" spans="1:11" ht="93">
      <c r="A37" s="47" t="s">
        <v>67</v>
      </c>
      <c r="B37" s="19" t="s">
        <v>53</v>
      </c>
      <c r="C37" s="48">
        <v>0</v>
      </c>
      <c r="D37" s="48">
        <v>0</v>
      </c>
      <c r="E37" s="49">
        <v>0</v>
      </c>
      <c r="F37" s="48"/>
      <c r="G37" s="49"/>
      <c r="H37" s="48"/>
      <c r="I37" s="48"/>
      <c r="J37" s="48"/>
      <c r="K37" s="48"/>
    </row>
    <row r="38" spans="1:11" ht="15">
      <c r="A38" s="52" t="s">
        <v>13</v>
      </c>
      <c r="B38" s="52"/>
      <c r="C38" s="48" t="s">
        <v>11</v>
      </c>
      <c r="D38" s="48" t="s">
        <v>11</v>
      </c>
      <c r="E38" s="48" t="s">
        <v>11</v>
      </c>
      <c r="F38" s="49">
        <f>AVERAGE(E30:E37)</f>
        <v>79.67</v>
      </c>
      <c r="G38" s="49">
        <v>0</v>
      </c>
      <c r="H38" s="53">
        <f>G38/G28</f>
        <v>0</v>
      </c>
      <c r="I38" s="45">
        <f>F38*H38</f>
        <v>0</v>
      </c>
      <c r="J38" s="48" t="s">
        <v>11</v>
      </c>
      <c r="K38" s="48" t="s">
        <v>11</v>
      </c>
    </row>
    <row r="39" spans="1:11" ht="12.75" customHeight="1">
      <c r="A39" s="113" t="s">
        <v>49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62.25">
      <c r="A40" s="51" t="s">
        <v>56</v>
      </c>
      <c r="B40" s="52" t="s">
        <v>53</v>
      </c>
      <c r="C40" s="48">
        <v>250</v>
      </c>
      <c r="D40" s="48">
        <v>250</v>
      </c>
      <c r="E40" s="49">
        <f>IF(C40&gt;D40,C40/D40,D40/C40)*100</f>
        <v>100</v>
      </c>
      <c r="F40" s="48" t="s">
        <v>11</v>
      </c>
      <c r="G40" s="49" t="s">
        <v>11</v>
      </c>
      <c r="H40" s="48" t="s">
        <v>11</v>
      </c>
      <c r="I40" s="48" t="s">
        <v>11</v>
      </c>
      <c r="J40" s="48" t="s">
        <v>11</v>
      </c>
      <c r="K40" s="48" t="s">
        <v>11</v>
      </c>
    </row>
    <row r="41" spans="1:11" ht="30.75">
      <c r="A41" s="51" t="s">
        <v>54</v>
      </c>
      <c r="B41" s="52" t="s">
        <v>53</v>
      </c>
      <c r="C41" s="48">
        <v>90</v>
      </c>
      <c r="D41" s="48">
        <v>90</v>
      </c>
      <c r="E41" s="49">
        <f>IF(C41&gt;D41,C41/D41,D41/C41)*100</f>
        <v>100</v>
      </c>
      <c r="F41" s="48" t="s">
        <v>11</v>
      </c>
      <c r="G41" s="49" t="s">
        <v>11</v>
      </c>
      <c r="H41" s="48" t="s">
        <v>11</v>
      </c>
      <c r="I41" s="48" t="s">
        <v>11</v>
      </c>
      <c r="J41" s="48" t="s">
        <v>11</v>
      </c>
      <c r="K41" s="48" t="s">
        <v>11</v>
      </c>
    </row>
    <row r="42" spans="1:11" ht="46.5">
      <c r="A42" s="51" t="s">
        <v>55</v>
      </c>
      <c r="B42" s="52" t="s">
        <v>53</v>
      </c>
      <c r="C42" s="48">
        <v>3</v>
      </c>
      <c r="D42" s="48">
        <v>3</v>
      </c>
      <c r="E42" s="49">
        <f>IF(C42&gt;D42,C42/D42,D42/C42)*100</f>
        <v>100</v>
      </c>
      <c r="F42" s="48"/>
      <c r="G42" s="49"/>
      <c r="H42" s="48"/>
      <c r="I42" s="48"/>
      <c r="J42" s="48"/>
      <c r="K42" s="48"/>
    </row>
    <row r="43" spans="1:11" ht="15">
      <c r="A43" s="52" t="s">
        <v>14</v>
      </c>
      <c r="B43" s="52"/>
      <c r="C43" s="48" t="s">
        <v>11</v>
      </c>
      <c r="D43" s="48" t="s">
        <v>11</v>
      </c>
      <c r="E43" s="48" t="s">
        <v>11</v>
      </c>
      <c r="F43" s="49">
        <f>AVERAGE(E40:E42)</f>
        <v>100</v>
      </c>
      <c r="G43" s="49">
        <v>10635.76</v>
      </c>
      <c r="H43" s="53">
        <f>G43/G28</f>
        <v>1</v>
      </c>
      <c r="I43" s="45">
        <f>F43*H43</f>
        <v>100</v>
      </c>
      <c r="J43" s="48" t="s">
        <v>11</v>
      </c>
      <c r="K43" s="48" t="s">
        <v>11</v>
      </c>
    </row>
    <row r="44" spans="2:11" ht="15">
      <c r="B44" s="54"/>
      <c r="C44" s="55"/>
      <c r="D44" s="55"/>
      <c r="E44" s="55"/>
      <c r="F44" s="55"/>
      <c r="G44" s="56"/>
      <c r="H44" s="55"/>
      <c r="I44" s="55"/>
      <c r="J44" s="55"/>
      <c r="K44" s="54" t="s">
        <v>73</v>
      </c>
    </row>
    <row r="45" spans="1:11" ht="15" hidden="1">
      <c r="A45" s="20"/>
      <c r="B45" s="20"/>
      <c r="C45" s="20"/>
      <c r="D45" s="20"/>
      <c r="E45" s="20"/>
      <c r="F45" s="20"/>
      <c r="G45" s="22"/>
      <c r="H45" s="20"/>
      <c r="I45" s="20"/>
      <c r="J45" s="20"/>
      <c r="K45" s="20"/>
    </row>
    <row r="46" spans="1:11" s="25" customFormat="1" ht="17.25">
      <c r="A46" s="112" t="s">
        <v>66</v>
      </c>
      <c r="B46" s="112"/>
      <c r="C46" s="112"/>
      <c r="D46" s="20"/>
      <c r="E46" s="20"/>
      <c r="F46" s="20"/>
      <c r="G46" s="22"/>
      <c r="H46" s="20"/>
      <c r="I46" s="20"/>
      <c r="J46" s="91" t="s">
        <v>68</v>
      </c>
      <c r="K46" s="91"/>
    </row>
    <row r="47" spans="1:11" ht="12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 ht="12">
      <c r="A48" s="16"/>
      <c r="B48" s="16"/>
      <c r="C48" s="16"/>
      <c r="D48" s="16"/>
      <c r="E48" s="16"/>
      <c r="F48" s="16"/>
      <c r="G48" s="17"/>
      <c r="H48" s="16"/>
      <c r="I48" s="16"/>
      <c r="J48" s="16"/>
      <c r="K48" s="16"/>
    </row>
    <row r="49" spans="1:11" ht="12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 ht="12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</row>
    <row r="51" spans="1:11" ht="12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</row>
    <row r="52" spans="1:11" ht="12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</row>
    <row r="53" spans="1:11" ht="1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</sheetData>
  <sheetProtection/>
  <mergeCells count="21">
    <mergeCell ref="C11:C14"/>
    <mergeCell ref="G11:G14"/>
    <mergeCell ref="A16:K16"/>
    <mergeCell ref="H11:H14"/>
    <mergeCell ref="K11:K14"/>
    <mergeCell ref="A9:K9"/>
    <mergeCell ref="A46:C46"/>
    <mergeCell ref="J46:K46"/>
    <mergeCell ref="B11:B14"/>
    <mergeCell ref="A39:K39"/>
    <mergeCell ref="A29:K29"/>
    <mergeCell ref="A7:K7"/>
    <mergeCell ref="I11:I14"/>
    <mergeCell ref="A11:A14"/>
    <mergeCell ref="J11:J14"/>
    <mergeCell ref="F11:F14"/>
    <mergeCell ref="A1:K1"/>
    <mergeCell ref="A3:K5"/>
    <mergeCell ref="E11:E14"/>
    <mergeCell ref="D11:D14"/>
    <mergeCell ref="A8:K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2" r:id="rId2"/>
  <rowBreaks count="2" manualBreakCount="2">
    <brk id="20" max="255" man="1"/>
    <brk id="3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85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52.140625" style="2" customWidth="1"/>
    <col min="2" max="2" width="8.8515625" style="2" customWidth="1"/>
    <col min="3" max="3" width="10.28125" style="2" customWidth="1"/>
    <col min="4" max="4" width="12.00390625" style="2" customWidth="1"/>
    <col min="5" max="5" width="13.140625" style="2" customWidth="1"/>
    <col min="6" max="6" width="11.140625" style="2" customWidth="1"/>
    <col min="7" max="7" width="13.00390625" style="5" customWidth="1"/>
    <col min="8" max="8" width="12.57421875" style="2" customWidth="1"/>
    <col min="9" max="9" width="12.28125" style="2" customWidth="1"/>
    <col min="10" max="10" width="12.7109375" style="2" customWidth="1"/>
    <col min="11" max="11" width="50.8515625" style="2" customWidth="1"/>
    <col min="12" max="12" width="48.140625" style="2" customWidth="1"/>
    <col min="13" max="16384" width="9.140625" style="2" customWidth="1"/>
  </cols>
  <sheetData>
    <row r="1" spans="1:11" s="11" customFormat="1" ht="48" customHeight="1">
      <c r="A1" s="20"/>
      <c r="B1" s="20"/>
      <c r="C1" s="20"/>
      <c r="D1" s="20"/>
      <c r="E1" s="20"/>
      <c r="F1" s="91" t="s">
        <v>89</v>
      </c>
      <c r="G1" s="91"/>
      <c r="H1" s="91"/>
      <c r="I1" s="91"/>
      <c r="J1" s="91"/>
      <c r="K1" s="91"/>
    </row>
    <row r="2" spans="1:11" s="11" customFormat="1" ht="15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11" customFormat="1" ht="15">
      <c r="A3" s="20"/>
      <c r="B3" s="20"/>
      <c r="C3" s="20"/>
      <c r="D3" s="20"/>
      <c r="E3" s="20"/>
      <c r="F3" s="21"/>
      <c r="G3" s="21"/>
      <c r="H3" s="82" t="s">
        <v>64</v>
      </c>
      <c r="I3" s="82"/>
      <c r="J3" s="82"/>
      <c r="K3" s="82"/>
    </row>
    <row r="4" spans="1:11" s="11" customFormat="1" ht="15">
      <c r="A4" s="20"/>
      <c r="B4" s="20"/>
      <c r="C4" s="20"/>
      <c r="D4" s="20"/>
      <c r="E4" s="20"/>
      <c r="F4" s="21"/>
      <c r="G4" s="21"/>
      <c r="H4" s="82" t="s">
        <v>77</v>
      </c>
      <c r="I4" s="82"/>
      <c r="J4" s="82"/>
      <c r="K4" s="82"/>
    </row>
    <row r="5" spans="1:11" s="11" customFormat="1" ht="12.75" customHeight="1">
      <c r="A5" s="20"/>
      <c r="B5" s="20"/>
      <c r="C5" s="20"/>
      <c r="D5" s="20"/>
      <c r="E5" s="20"/>
      <c r="F5" s="21"/>
      <c r="G5" s="21"/>
      <c r="H5" s="82" t="s">
        <v>72</v>
      </c>
      <c r="I5" s="82"/>
      <c r="J5" s="82"/>
      <c r="K5" s="82"/>
    </row>
    <row r="6" spans="1:11" s="11" customFormat="1" ht="15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11" customFormat="1" ht="15" customHeight="1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11" customFormat="1" ht="15" customHeight="1">
      <c r="A8" s="94" t="s">
        <v>78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11" customFormat="1" ht="15">
      <c r="A9" s="94" t="s">
        <v>26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11" customFormat="1" ht="15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s="31" customFormat="1" ht="57" customHeight="1">
      <c r="A11" s="93" t="s">
        <v>0</v>
      </c>
      <c r="B11" s="93" t="s">
        <v>1</v>
      </c>
      <c r="C11" s="93" t="s">
        <v>2</v>
      </c>
      <c r="D11" s="93" t="s">
        <v>3</v>
      </c>
      <c r="E11" s="93" t="s">
        <v>4</v>
      </c>
      <c r="F11" s="93" t="s">
        <v>5</v>
      </c>
      <c r="G11" s="110" t="s">
        <v>6</v>
      </c>
      <c r="H11" s="93" t="s">
        <v>7</v>
      </c>
      <c r="I11" s="93" t="s">
        <v>8</v>
      </c>
      <c r="J11" s="93" t="s">
        <v>9</v>
      </c>
      <c r="K11" s="93" t="s">
        <v>10</v>
      </c>
    </row>
    <row r="12" spans="1:11" s="31" customFormat="1" ht="49.5" customHeight="1">
      <c r="A12" s="93"/>
      <c r="B12" s="93"/>
      <c r="C12" s="93"/>
      <c r="D12" s="93"/>
      <c r="E12" s="93"/>
      <c r="F12" s="93"/>
      <c r="G12" s="110"/>
      <c r="H12" s="93"/>
      <c r="I12" s="93"/>
      <c r="J12" s="93"/>
      <c r="K12" s="93"/>
    </row>
    <row r="13" spans="1:11" s="31" customFormat="1" ht="42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s="31" customFormat="1" ht="72.75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s="31" customFormat="1" ht="1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6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s="31" customFormat="1" ht="15">
      <c r="A16" s="114" t="s">
        <v>79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s="31" customFormat="1" ht="46.5">
      <c r="A17" s="51" t="s">
        <v>81</v>
      </c>
      <c r="B17" s="52" t="s">
        <v>82</v>
      </c>
      <c r="C17" s="48">
        <f>C34</f>
        <v>108.8</v>
      </c>
      <c r="D17" s="48">
        <f>D34</f>
        <v>112.5</v>
      </c>
      <c r="E17" s="48" t="s">
        <v>11</v>
      </c>
      <c r="F17" s="48" t="s">
        <v>11</v>
      </c>
      <c r="G17" s="49" t="s">
        <v>11</v>
      </c>
      <c r="H17" s="48" t="s">
        <v>11</v>
      </c>
      <c r="I17" s="48" t="s">
        <v>11</v>
      </c>
      <c r="J17" s="45">
        <f>IF(C17&gt;D17,C17/D17,D17/C17)*100</f>
        <v>103.4</v>
      </c>
      <c r="K17" s="48" t="s">
        <v>11</v>
      </c>
    </row>
    <row r="18" spans="1:11" s="31" customFormat="1" ht="62.25">
      <c r="A18" s="51" t="s">
        <v>83</v>
      </c>
      <c r="B18" s="52" t="s">
        <v>82</v>
      </c>
      <c r="C18" s="48">
        <f>C35</f>
        <v>105.2</v>
      </c>
      <c r="D18" s="48">
        <f>D35</f>
        <v>108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 aca="true" t="shared" si="0" ref="J18:J30">IF(C18&gt;D18,C18/D18,D18/C18)*100</f>
        <v>102.66</v>
      </c>
      <c r="K18" s="48" t="s">
        <v>11</v>
      </c>
    </row>
    <row r="19" spans="1:11" s="31" customFormat="1" ht="46.5">
      <c r="A19" s="51" t="s">
        <v>84</v>
      </c>
      <c r="B19" s="52" t="s">
        <v>82</v>
      </c>
      <c r="C19" s="48">
        <f aca="true" t="shared" si="1" ref="C19:D28">C36</f>
        <v>11</v>
      </c>
      <c r="D19" s="48">
        <f t="shared" si="1"/>
        <v>12</v>
      </c>
      <c r="E19" s="48"/>
      <c r="F19" s="48"/>
      <c r="G19" s="49"/>
      <c r="H19" s="48"/>
      <c r="I19" s="48"/>
      <c r="J19" s="45">
        <f t="shared" si="0"/>
        <v>109.09</v>
      </c>
      <c r="K19" s="48"/>
    </row>
    <row r="20" spans="1:11" s="31" customFormat="1" ht="46.5">
      <c r="A20" s="51" t="s">
        <v>85</v>
      </c>
      <c r="B20" s="52" t="s">
        <v>53</v>
      </c>
      <c r="C20" s="48">
        <f t="shared" si="1"/>
        <v>877</v>
      </c>
      <c r="D20" s="48">
        <f t="shared" si="1"/>
        <v>897</v>
      </c>
      <c r="E20" s="48"/>
      <c r="F20" s="48"/>
      <c r="G20" s="49"/>
      <c r="H20" s="48"/>
      <c r="I20" s="48"/>
      <c r="J20" s="45">
        <f t="shared" si="0"/>
        <v>102.28</v>
      </c>
      <c r="K20" s="48"/>
    </row>
    <row r="21" spans="1:11" s="31" customFormat="1" ht="156">
      <c r="A21" s="51" t="s">
        <v>86</v>
      </c>
      <c r="B21" s="52" t="s">
        <v>82</v>
      </c>
      <c r="C21" s="48">
        <f t="shared" si="1"/>
        <v>15</v>
      </c>
      <c r="D21" s="48">
        <f t="shared" si="1"/>
        <v>15</v>
      </c>
      <c r="E21" s="48"/>
      <c r="F21" s="48"/>
      <c r="G21" s="49"/>
      <c r="H21" s="48"/>
      <c r="I21" s="48"/>
      <c r="J21" s="45">
        <f t="shared" si="0"/>
        <v>100</v>
      </c>
      <c r="K21" s="48"/>
    </row>
    <row r="22" spans="1:11" s="31" customFormat="1" ht="93">
      <c r="A22" s="51" t="s">
        <v>87</v>
      </c>
      <c r="B22" s="52" t="s">
        <v>53</v>
      </c>
      <c r="C22" s="48">
        <f t="shared" si="1"/>
        <v>14.2</v>
      </c>
      <c r="D22" s="48">
        <f t="shared" si="1"/>
        <v>15.2</v>
      </c>
      <c r="E22" s="48"/>
      <c r="F22" s="48"/>
      <c r="G22" s="49"/>
      <c r="H22" s="48"/>
      <c r="I22" s="48"/>
      <c r="J22" s="45">
        <f t="shared" si="0"/>
        <v>107.04</v>
      </c>
      <c r="K22" s="48"/>
    </row>
    <row r="23" spans="1:11" s="31" customFormat="1" ht="62.25">
      <c r="A23" s="51" t="s">
        <v>88</v>
      </c>
      <c r="B23" s="52" t="s">
        <v>53</v>
      </c>
      <c r="C23" s="48">
        <f t="shared" si="1"/>
        <v>46.5</v>
      </c>
      <c r="D23" s="48">
        <f t="shared" si="1"/>
        <v>46.9</v>
      </c>
      <c r="E23" s="48" t="s">
        <v>11</v>
      </c>
      <c r="F23" s="48" t="s">
        <v>11</v>
      </c>
      <c r="G23" s="49" t="s">
        <v>11</v>
      </c>
      <c r="H23" s="48" t="s">
        <v>11</v>
      </c>
      <c r="I23" s="48" t="s">
        <v>11</v>
      </c>
      <c r="J23" s="45">
        <f t="shared" si="0"/>
        <v>100.86</v>
      </c>
      <c r="K23" s="48" t="s">
        <v>11</v>
      </c>
    </row>
    <row r="24" spans="1:11" s="31" customFormat="1" ht="46.5">
      <c r="A24" s="47" t="s">
        <v>45</v>
      </c>
      <c r="B24" s="19" t="s">
        <v>53</v>
      </c>
      <c r="C24" s="48">
        <f t="shared" si="1"/>
        <v>2150</v>
      </c>
      <c r="D24" s="48">
        <f t="shared" si="1"/>
        <v>2258</v>
      </c>
      <c r="E24" s="48" t="s">
        <v>11</v>
      </c>
      <c r="F24" s="48" t="s">
        <v>11</v>
      </c>
      <c r="G24" s="49" t="s">
        <v>11</v>
      </c>
      <c r="H24" s="48" t="s">
        <v>11</v>
      </c>
      <c r="I24" s="48" t="s">
        <v>11</v>
      </c>
      <c r="J24" s="45">
        <f t="shared" si="0"/>
        <v>105.02</v>
      </c>
      <c r="K24" s="48"/>
    </row>
    <row r="25" spans="1:11" s="31" customFormat="1" ht="46.5">
      <c r="A25" s="47" t="s">
        <v>46</v>
      </c>
      <c r="B25" s="19" t="s">
        <v>53</v>
      </c>
      <c r="C25" s="48">
        <f t="shared" si="1"/>
        <v>0</v>
      </c>
      <c r="D25" s="48">
        <f t="shared" si="1"/>
        <v>0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v>0</v>
      </c>
      <c r="K25" s="48"/>
    </row>
    <row r="26" spans="1:11" s="31" customFormat="1" ht="30.75">
      <c r="A26" s="47" t="s">
        <v>58</v>
      </c>
      <c r="B26" s="19" t="s">
        <v>51</v>
      </c>
      <c r="C26" s="48">
        <f t="shared" si="1"/>
        <v>566</v>
      </c>
      <c r="D26" s="48">
        <f t="shared" si="1"/>
        <v>583</v>
      </c>
      <c r="E26" s="48"/>
      <c r="F26" s="48"/>
      <c r="G26" s="49"/>
      <c r="H26" s="48"/>
      <c r="I26" s="48"/>
      <c r="J26" s="45">
        <f t="shared" si="0"/>
        <v>103</v>
      </c>
      <c r="K26" s="48"/>
    </row>
    <row r="27" spans="1:11" s="31" customFormat="1" ht="78">
      <c r="A27" s="47" t="s">
        <v>59</v>
      </c>
      <c r="B27" s="19" t="s">
        <v>60</v>
      </c>
      <c r="C27" s="48">
        <f t="shared" si="1"/>
        <v>37.5</v>
      </c>
      <c r="D27" s="48">
        <f t="shared" si="1"/>
        <v>38</v>
      </c>
      <c r="E27" s="48"/>
      <c r="F27" s="48"/>
      <c r="G27" s="49"/>
      <c r="H27" s="48"/>
      <c r="I27" s="48"/>
      <c r="J27" s="45">
        <f t="shared" si="0"/>
        <v>101.33</v>
      </c>
      <c r="K27" s="48"/>
    </row>
    <row r="28" spans="1:11" s="31" customFormat="1" ht="93">
      <c r="A28" s="47" t="s">
        <v>67</v>
      </c>
      <c r="B28" s="19" t="s">
        <v>53</v>
      </c>
      <c r="C28" s="48">
        <f t="shared" si="1"/>
        <v>0</v>
      </c>
      <c r="D28" s="48">
        <f t="shared" si="1"/>
        <v>3</v>
      </c>
      <c r="E28" s="48"/>
      <c r="F28" s="48"/>
      <c r="G28" s="49"/>
      <c r="H28" s="48"/>
      <c r="I28" s="48"/>
      <c r="J28" s="45">
        <v>0</v>
      </c>
      <c r="K28" s="48"/>
    </row>
    <row r="29" spans="1:11" s="31" customFormat="1" ht="62.25">
      <c r="A29" s="47" t="s">
        <v>47</v>
      </c>
      <c r="B29" s="19" t="s">
        <v>53</v>
      </c>
      <c r="C29" s="48">
        <f aca="true" t="shared" si="2" ref="C29:D31">C48</f>
        <v>250</v>
      </c>
      <c r="D29" s="48">
        <f t="shared" si="2"/>
        <v>250</v>
      </c>
      <c r="E29" s="48" t="s">
        <v>11</v>
      </c>
      <c r="F29" s="48" t="s">
        <v>11</v>
      </c>
      <c r="G29" s="49" t="s">
        <v>11</v>
      </c>
      <c r="H29" s="48" t="s">
        <v>11</v>
      </c>
      <c r="I29" s="48" t="s">
        <v>11</v>
      </c>
      <c r="J29" s="45">
        <f t="shared" si="0"/>
        <v>100</v>
      </c>
      <c r="K29" s="48" t="s">
        <v>11</v>
      </c>
    </row>
    <row r="30" spans="1:11" s="31" customFormat="1" ht="30.75">
      <c r="A30" s="47" t="s">
        <v>54</v>
      </c>
      <c r="B30" s="19" t="s">
        <v>53</v>
      </c>
      <c r="C30" s="48">
        <f t="shared" si="2"/>
        <v>90</v>
      </c>
      <c r="D30" s="48">
        <f t="shared" si="2"/>
        <v>90</v>
      </c>
      <c r="E30" s="48" t="s">
        <v>11</v>
      </c>
      <c r="F30" s="48" t="s">
        <v>11</v>
      </c>
      <c r="G30" s="49" t="s">
        <v>11</v>
      </c>
      <c r="H30" s="48" t="s">
        <v>11</v>
      </c>
      <c r="I30" s="48" t="s">
        <v>11</v>
      </c>
      <c r="J30" s="45">
        <f t="shared" si="0"/>
        <v>100</v>
      </c>
      <c r="K30" s="48" t="s">
        <v>11</v>
      </c>
    </row>
    <row r="31" spans="1:11" s="31" customFormat="1" ht="46.5">
      <c r="A31" s="47" t="s">
        <v>55</v>
      </c>
      <c r="B31" s="19" t="s">
        <v>53</v>
      </c>
      <c r="C31" s="48">
        <f t="shared" si="2"/>
        <v>3</v>
      </c>
      <c r="D31" s="48">
        <f t="shared" si="2"/>
        <v>3</v>
      </c>
      <c r="E31" s="48" t="s">
        <v>11</v>
      </c>
      <c r="F31" s="48" t="s">
        <v>11</v>
      </c>
      <c r="G31" s="49" t="s">
        <v>11</v>
      </c>
      <c r="H31" s="48" t="s">
        <v>11</v>
      </c>
      <c r="I31" s="48" t="s">
        <v>11</v>
      </c>
      <c r="J31" s="45">
        <v>100</v>
      </c>
      <c r="K31" s="48" t="s">
        <v>11</v>
      </c>
    </row>
    <row r="32" spans="1:11" s="31" customFormat="1" ht="15">
      <c r="A32" s="19" t="s">
        <v>12</v>
      </c>
      <c r="B32" s="19" t="s">
        <v>53</v>
      </c>
      <c r="C32" s="48" t="s">
        <v>11</v>
      </c>
      <c r="D32" s="48" t="s">
        <v>11</v>
      </c>
      <c r="E32" s="48" t="s">
        <v>11</v>
      </c>
      <c r="F32" s="48" t="s">
        <v>11</v>
      </c>
      <c r="G32" s="57">
        <f>G46+G51</f>
        <v>9803.8</v>
      </c>
      <c r="H32" s="48" t="s">
        <v>11</v>
      </c>
      <c r="I32" s="48" t="s">
        <v>11</v>
      </c>
      <c r="J32" s="48" t="s">
        <v>11</v>
      </c>
      <c r="K32" s="45">
        <f>AVERAGE(J17:J31)</f>
        <v>88.98</v>
      </c>
    </row>
    <row r="33" spans="1:11" s="31" customFormat="1" ht="15">
      <c r="A33" s="113" t="s">
        <v>48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31" customFormat="1" ht="46.5">
      <c r="A34" s="51" t="s">
        <v>81</v>
      </c>
      <c r="B34" s="52" t="s">
        <v>82</v>
      </c>
      <c r="C34" s="48">
        <v>108.8</v>
      </c>
      <c r="D34" s="48">
        <v>112.5</v>
      </c>
      <c r="E34" s="49">
        <f aca="true" t="shared" si="3" ref="E34:E44">IF(C34&gt;D34,C34/D34,D34/C34)*100</f>
        <v>103.4</v>
      </c>
      <c r="F34" s="48" t="s">
        <v>11</v>
      </c>
      <c r="G34" s="49" t="s">
        <v>11</v>
      </c>
      <c r="H34" s="48" t="s">
        <v>11</v>
      </c>
      <c r="I34" s="48" t="s">
        <v>11</v>
      </c>
      <c r="J34" s="48" t="s">
        <v>11</v>
      </c>
      <c r="K34" s="48" t="s">
        <v>11</v>
      </c>
    </row>
    <row r="35" spans="1:11" s="31" customFormat="1" ht="62.25">
      <c r="A35" s="51" t="s">
        <v>83</v>
      </c>
      <c r="B35" s="52" t="s">
        <v>82</v>
      </c>
      <c r="C35" s="48">
        <v>105.2</v>
      </c>
      <c r="D35" s="48">
        <v>108</v>
      </c>
      <c r="E35" s="49">
        <f t="shared" si="3"/>
        <v>102.66</v>
      </c>
      <c r="F35" s="48" t="s">
        <v>11</v>
      </c>
      <c r="G35" s="49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46.5">
      <c r="A36" s="51" t="s">
        <v>84</v>
      </c>
      <c r="B36" s="52" t="s">
        <v>82</v>
      </c>
      <c r="C36" s="48">
        <v>11</v>
      </c>
      <c r="D36" s="48">
        <v>12</v>
      </c>
      <c r="E36" s="49">
        <f t="shared" si="3"/>
        <v>109.09</v>
      </c>
      <c r="F36" s="48" t="s">
        <v>11</v>
      </c>
      <c r="G36" s="49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46.5">
      <c r="A37" s="51" t="s">
        <v>85</v>
      </c>
      <c r="B37" s="52" t="s">
        <v>53</v>
      </c>
      <c r="C37" s="48">
        <v>877</v>
      </c>
      <c r="D37" s="48">
        <v>897</v>
      </c>
      <c r="E37" s="49">
        <f t="shared" si="3"/>
        <v>102.28</v>
      </c>
      <c r="F37" s="48"/>
      <c r="G37" s="49"/>
      <c r="H37" s="48"/>
      <c r="I37" s="48"/>
      <c r="J37" s="48"/>
      <c r="K37" s="48"/>
    </row>
    <row r="38" spans="1:11" s="31" customFormat="1" ht="156">
      <c r="A38" s="51" t="s">
        <v>86</v>
      </c>
      <c r="B38" s="52" t="s">
        <v>82</v>
      </c>
      <c r="C38" s="48">
        <v>15</v>
      </c>
      <c r="D38" s="48">
        <v>15</v>
      </c>
      <c r="E38" s="49">
        <f t="shared" si="3"/>
        <v>100</v>
      </c>
      <c r="F38" s="48"/>
      <c r="G38" s="49"/>
      <c r="H38" s="48"/>
      <c r="I38" s="48"/>
      <c r="J38" s="48"/>
      <c r="K38" s="48"/>
    </row>
    <row r="39" spans="1:11" s="31" customFormat="1" ht="93">
      <c r="A39" s="51" t="s">
        <v>87</v>
      </c>
      <c r="B39" s="52" t="s">
        <v>53</v>
      </c>
      <c r="C39" s="48">
        <v>14.2</v>
      </c>
      <c r="D39" s="48">
        <v>15.2</v>
      </c>
      <c r="E39" s="49">
        <f t="shared" si="3"/>
        <v>107.04</v>
      </c>
      <c r="F39" s="48"/>
      <c r="G39" s="49"/>
      <c r="H39" s="48"/>
      <c r="I39" s="48"/>
      <c r="J39" s="48"/>
      <c r="K39" s="48"/>
    </row>
    <row r="40" spans="1:11" s="31" customFormat="1" ht="62.25">
      <c r="A40" s="51" t="s">
        <v>88</v>
      </c>
      <c r="B40" s="52" t="s">
        <v>53</v>
      </c>
      <c r="C40" s="48">
        <v>46.5</v>
      </c>
      <c r="D40" s="48">
        <v>46.9</v>
      </c>
      <c r="E40" s="49">
        <f t="shared" si="3"/>
        <v>100.86</v>
      </c>
      <c r="F40" s="48"/>
      <c r="G40" s="49"/>
      <c r="H40" s="48"/>
      <c r="I40" s="48"/>
      <c r="J40" s="48"/>
      <c r="K40" s="48"/>
    </row>
    <row r="41" spans="1:11" s="31" customFormat="1" ht="46.5">
      <c r="A41" s="51" t="s">
        <v>45</v>
      </c>
      <c r="B41" s="52" t="s">
        <v>53</v>
      </c>
      <c r="C41" s="48">
        <v>2150</v>
      </c>
      <c r="D41" s="48">
        <v>2258</v>
      </c>
      <c r="E41" s="49">
        <f t="shared" si="3"/>
        <v>105.02</v>
      </c>
      <c r="F41" s="48"/>
      <c r="G41" s="49"/>
      <c r="H41" s="48"/>
      <c r="I41" s="48"/>
      <c r="J41" s="48"/>
      <c r="K41" s="48"/>
    </row>
    <row r="42" spans="1:11" s="31" customFormat="1" ht="46.5">
      <c r="A42" s="51" t="s">
        <v>46</v>
      </c>
      <c r="B42" s="52" t="s">
        <v>53</v>
      </c>
      <c r="C42" s="48">
        <v>0</v>
      </c>
      <c r="D42" s="48">
        <v>0</v>
      </c>
      <c r="E42" s="49">
        <v>0</v>
      </c>
      <c r="F42" s="48"/>
      <c r="G42" s="49"/>
      <c r="H42" s="48"/>
      <c r="I42" s="48"/>
      <c r="J42" s="48"/>
      <c r="K42" s="48"/>
    </row>
    <row r="43" spans="1:11" s="31" customFormat="1" ht="30.75">
      <c r="A43" s="47" t="s">
        <v>58</v>
      </c>
      <c r="B43" s="19" t="s">
        <v>51</v>
      </c>
      <c r="C43" s="48">
        <v>566</v>
      </c>
      <c r="D43" s="48">
        <v>583</v>
      </c>
      <c r="E43" s="49">
        <f t="shared" si="3"/>
        <v>103</v>
      </c>
      <c r="F43" s="48"/>
      <c r="G43" s="49"/>
      <c r="H43" s="48"/>
      <c r="I43" s="48"/>
      <c r="J43" s="48"/>
      <c r="K43" s="48"/>
    </row>
    <row r="44" spans="1:11" s="31" customFormat="1" ht="78">
      <c r="A44" s="47" t="s">
        <v>59</v>
      </c>
      <c r="B44" s="19" t="s">
        <v>60</v>
      </c>
      <c r="C44" s="48">
        <v>37.5</v>
      </c>
      <c r="D44" s="48">
        <v>38</v>
      </c>
      <c r="E44" s="49">
        <f t="shared" si="3"/>
        <v>101.33</v>
      </c>
      <c r="F44" s="48"/>
      <c r="G44" s="49"/>
      <c r="H44" s="48"/>
      <c r="I44" s="48"/>
      <c r="J44" s="48"/>
      <c r="K44" s="48"/>
    </row>
    <row r="45" spans="1:11" s="31" customFormat="1" ht="93">
      <c r="A45" s="47" t="s">
        <v>67</v>
      </c>
      <c r="B45" s="19" t="s">
        <v>53</v>
      </c>
      <c r="C45" s="48">
        <v>0</v>
      </c>
      <c r="D45" s="61">
        <v>3</v>
      </c>
      <c r="E45" s="49">
        <v>0</v>
      </c>
      <c r="F45" s="48"/>
      <c r="G45" s="49"/>
      <c r="H45" s="48"/>
      <c r="I45" s="48"/>
      <c r="J45" s="48"/>
      <c r="K45" s="48"/>
    </row>
    <row r="46" spans="1:11" s="31" customFormat="1" ht="15">
      <c r="A46" s="52" t="s">
        <v>13</v>
      </c>
      <c r="B46" s="52"/>
      <c r="C46" s="48" t="s">
        <v>11</v>
      </c>
      <c r="D46" s="48" t="s">
        <v>11</v>
      </c>
      <c r="E46" s="48" t="s">
        <v>11</v>
      </c>
      <c r="F46" s="49">
        <f>AVERAGE(E34:E45)</f>
        <v>86.22</v>
      </c>
      <c r="G46" s="62">
        <v>1000</v>
      </c>
      <c r="H46" s="53">
        <f>G46/G32</f>
        <v>0.102</v>
      </c>
      <c r="I46" s="45">
        <f>F46*H46</f>
        <v>8.79</v>
      </c>
      <c r="J46" s="48" t="s">
        <v>11</v>
      </c>
      <c r="K46" s="48" t="s">
        <v>11</v>
      </c>
    </row>
    <row r="47" spans="1:11" s="31" customFormat="1" ht="15">
      <c r="A47" s="113" t="s">
        <v>49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s="31" customFormat="1" ht="62.25">
      <c r="A48" s="51" t="s">
        <v>56</v>
      </c>
      <c r="B48" s="52" t="s">
        <v>53</v>
      </c>
      <c r="C48" s="48">
        <v>250</v>
      </c>
      <c r="D48" s="48">
        <v>250</v>
      </c>
      <c r="E48" s="49">
        <f>IF(C48&gt;D48,C48/D48,D48/C48)*100</f>
        <v>100</v>
      </c>
      <c r="F48" s="48" t="s">
        <v>11</v>
      </c>
      <c r="G48" s="49" t="s">
        <v>11</v>
      </c>
      <c r="H48" s="48" t="s">
        <v>11</v>
      </c>
      <c r="I48" s="48" t="s">
        <v>11</v>
      </c>
      <c r="J48" s="48" t="s">
        <v>11</v>
      </c>
      <c r="K48" s="48" t="s">
        <v>11</v>
      </c>
    </row>
    <row r="49" spans="1:11" s="31" customFormat="1" ht="30.75">
      <c r="A49" s="51" t="s">
        <v>54</v>
      </c>
      <c r="B49" s="52" t="s">
        <v>53</v>
      </c>
      <c r="C49" s="48">
        <v>90</v>
      </c>
      <c r="D49" s="48">
        <v>90</v>
      </c>
      <c r="E49" s="49">
        <f>IF(C49&gt;D49,C49/D49,D49/C49)*100</f>
        <v>100</v>
      </c>
      <c r="F49" s="48" t="s">
        <v>11</v>
      </c>
      <c r="G49" s="49" t="s">
        <v>11</v>
      </c>
      <c r="H49" s="48" t="s">
        <v>11</v>
      </c>
      <c r="I49" s="48" t="s">
        <v>11</v>
      </c>
      <c r="J49" s="48" t="s">
        <v>11</v>
      </c>
      <c r="K49" s="48" t="s">
        <v>11</v>
      </c>
    </row>
    <row r="50" spans="1:11" s="31" customFormat="1" ht="46.5">
      <c r="A50" s="51" t="s">
        <v>55</v>
      </c>
      <c r="B50" s="52" t="s">
        <v>53</v>
      </c>
      <c r="C50" s="48">
        <v>3</v>
      </c>
      <c r="D50" s="48">
        <v>3</v>
      </c>
      <c r="E50" s="49">
        <f>IF(C50&gt;D50,C50/D50,D50/C50)*100</f>
        <v>100</v>
      </c>
      <c r="F50" s="48"/>
      <c r="G50" s="49"/>
      <c r="H50" s="48"/>
      <c r="I50" s="48"/>
      <c r="J50" s="48"/>
      <c r="K50" s="48"/>
    </row>
    <row r="51" spans="1:11" s="31" customFormat="1" ht="15">
      <c r="A51" s="52" t="s">
        <v>14</v>
      </c>
      <c r="B51" s="52"/>
      <c r="C51" s="48" t="s">
        <v>11</v>
      </c>
      <c r="D51" s="48" t="s">
        <v>11</v>
      </c>
      <c r="E51" s="48" t="s">
        <v>11</v>
      </c>
      <c r="F51" s="49">
        <f>AVERAGE(E48:E50)</f>
        <v>100</v>
      </c>
      <c r="G51" s="49">
        <v>8803.8</v>
      </c>
      <c r="H51" s="53">
        <f>G51/G32</f>
        <v>0.898</v>
      </c>
      <c r="I51" s="45">
        <f>F51*H51</f>
        <v>89.8</v>
      </c>
      <c r="J51" s="48" t="s">
        <v>11</v>
      </c>
      <c r="K51" s="48" t="s">
        <v>11</v>
      </c>
    </row>
    <row r="52" spans="1:11" s="31" customFormat="1" ht="15">
      <c r="A52" s="54"/>
      <c r="B52" s="54"/>
      <c r="C52" s="55"/>
      <c r="D52" s="55"/>
      <c r="E52" s="55"/>
      <c r="F52" s="55"/>
      <c r="G52" s="56"/>
      <c r="H52" s="55"/>
      <c r="I52" s="55"/>
      <c r="J52" s="55"/>
      <c r="K52" s="55" t="s">
        <v>73</v>
      </c>
    </row>
    <row r="53" spans="1:11" s="11" customFormat="1" ht="15">
      <c r="A53" s="20"/>
      <c r="B53" s="20"/>
      <c r="C53" s="20"/>
      <c r="D53" s="20"/>
      <c r="E53" s="20"/>
      <c r="F53" s="20"/>
      <c r="G53" s="22"/>
      <c r="H53" s="20"/>
      <c r="I53" s="20"/>
      <c r="J53" s="20"/>
      <c r="K53" s="20"/>
    </row>
    <row r="54" spans="1:11" s="11" customFormat="1" ht="15">
      <c r="A54" s="112" t="s">
        <v>62</v>
      </c>
      <c r="B54" s="112"/>
      <c r="C54" s="112"/>
      <c r="D54" s="20"/>
      <c r="E54" s="20"/>
      <c r="F54" s="20"/>
      <c r="G54" s="22"/>
      <c r="H54" s="20"/>
      <c r="I54" s="20"/>
      <c r="J54" s="94" t="s">
        <v>69</v>
      </c>
      <c r="K54" s="94"/>
    </row>
    <row r="55" spans="1:11" s="11" customFormat="1" ht="15">
      <c r="A55" s="20"/>
      <c r="B55" s="20"/>
      <c r="C55" s="20"/>
      <c r="D55" s="20"/>
      <c r="E55" s="20"/>
      <c r="F55" s="20"/>
      <c r="G55" s="22"/>
      <c r="H55" s="20"/>
      <c r="I55" s="20"/>
      <c r="J55" s="20"/>
      <c r="K55" s="20"/>
    </row>
    <row r="56" spans="1:11" s="11" customFormat="1" ht="12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</row>
    <row r="57" spans="1:11" s="11" customFormat="1" ht="12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</row>
    <row r="58" spans="1:11" s="11" customFormat="1" ht="12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</row>
    <row r="59" spans="1:11" s="11" customFormat="1" ht="12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</row>
    <row r="60" spans="1:11" s="11" customFormat="1" ht="12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</row>
    <row r="61" spans="1:11" s="11" customFormat="1" ht="12">
      <c r="A61" s="16"/>
      <c r="B61" s="16"/>
      <c r="C61" s="16"/>
      <c r="D61" s="16"/>
      <c r="E61" s="16"/>
      <c r="F61" s="16"/>
      <c r="G61" s="17"/>
      <c r="H61" s="16"/>
      <c r="I61" s="16"/>
      <c r="J61" s="16"/>
      <c r="K61" s="16"/>
    </row>
    <row r="62" spans="1:11" s="11" customFormat="1" ht="12">
      <c r="A62" s="16"/>
      <c r="B62" s="16"/>
      <c r="C62" s="16"/>
      <c r="D62" s="16"/>
      <c r="E62" s="16"/>
      <c r="F62" s="16"/>
      <c r="G62" s="17"/>
      <c r="H62" s="16"/>
      <c r="I62" s="16"/>
      <c r="J62" s="16"/>
      <c r="K62" s="16"/>
    </row>
    <row r="63" spans="1:11" s="11" customFormat="1" ht="12">
      <c r="A63" s="16"/>
      <c r="B63" s="16"/>
      <c r="C63" s="16"/>
      <c r="D63" s="16"/>
      <c r="E63" s="16"/>
      <c r="F63" s="16"/>
      <c r="G63" s="17"/>
      <c r="H63" s="16"/>
      <c r="I63" s="16"/>
      <c r="J63" s="16"/>
      <c r="K63" s="16"/>
    </row>
    <row r="64" spans="1:11" ht="1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</sheetData>
  <sheetProtection/>
  <mergeCells count="23">
    <mergeCell ref="H11:H14"/>
    <mergeCell ref="F11:F14"/>
    <mergeCell ref="E11:E14"/>
    <mergeCell ref="A7:K7"/>
    <mergeCell ref="D11:D14"/>
    <mergeCell ref="A11:A14"/>
    <mergeCell ref="A54:C54"/>
    <mergeCell ref="J54:K54"/>
    <mergeCell ref="A9:K9"/>
    <mergeCell ref="A47:K47"/>
    <mergeCell ref="I11:I14"/>
    <mergeCell ref="J11:J14"/>
    <mergeCell ref="K11:K14"/>
    <mergeCell ref="A16:K16"/>
    <mergeCell ref="G11:G14"/>
    <mergeCell ref="A33:K33"/>
    <mergeCell ref="F1:K1"/>
    <mergeCell ref="H3:K3"/>
    <mergeCell ref="H4:K4"/>
    <mergeCell ref="H5:K5"/>
    <mergeCell ref="A8:K8"/>
    <mergeCell ref="C11:C14"/>
    <mergeCell ref="B11:B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85" zoomScaleNormal="85" zoomScalePageLayoutView="0" workbookViewId="0" topLeftCell="A42">
      <selection activeCell="F48" sqref="F48"/>
    </sheetView>
  </sheetViews>
  <sheetFormatPr defaultColWidth="9.140625" defaultRowHeight="12.75"/>
  <cols>
    <col min="1" max="1" width="48.57421875" style="2" customWidth="1"/>
    <col min="2" max="2" width="11.2812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6.00390625" style="77" customWidth="1"/>
    <col min="8" max="8" width="12.57421875" style="2" customWidth="1"/>
    <col min="9" max="9" width="12.28125" style="2" customWidth="1"/>
    <col min="10" max="10" width="13.00390625" style="2" customWidth="1"/>
    <col min="11" max="12" width="29.28125" style="2" customWidth="1"/>
    <col min="13" max="16384" width="9.140625" style="2" customWidth="1"/>
  </cols>
  <sheetData>
    <row r="1" spans="1:11" s="11" customFormat="1" ht="64.5" customHeight="1">
      <c r="A1" s="20"/>
      <c r="B1" s="20"/>
      <c r="C1" s="20"/>
      <c r="D1" s="20"/>
      <c r="E1" s="20"/>
      <c r="F1" s="91" t="s">
        <v>98</v>
      </c>
      <c r="G1" s="91"/>
      <c r="H1" s="91"/>
      <c r="I1" s="91"/>
      <c r="J1" s="91"/>
      <c r="K1" s="91"/>
    </row>
    <row r="2" spans="1:11" s="11" customFormat="1" ht="15" customHeight="1">
      <c r="A2" s="20"/>
      <c r="B2" s="20"/>
      <c r="C2" s="20"/>
      <c r="D2" s="20"/>
      <c r="E2" s="20"/>
      <c r="F2" s="21"/>
      <c r="G2" s="71"/>
      <c r="H2" s="21"/>
      <c r="I2" s="21"/>
      <c r="J2" s="21"/>
      <c r="K2" s="21"/>
    </row>
    <row r="3" spans="1:11" s="11" customFormat="1" ht="12.75" customHeight="1">
      <c r="A3" s="20"/>
      <c r="B3" s="20"/>
      <c r="C3" s="20"/>
      <c r="D3" s="20"/>
      <c r="E3" s="20"/>
      <c r="F3" s="21"/>
      <c r="G3" s="71"/>
      <c r="H3" s="82" t="s">
        <v>97</v>
      </c>
      <c r="I3" s="82"/>
      <c r="J3" s="82"/>
      <c r="K3" s="82"/>
    </row>
    <row r="4" spans="1:11" s="11" customFormat="1" ht="15">
      <c r="A4" s="20"/>
      <c r="B4" s="20"/>
      <c r="C4" s="20"/>
      <c r="D4" s="20"/>
      <c r="E4" s="20"/>
      <c r="F4" s="21"/>
      <c r="G4" s="71"/>
      <c r="H4" s="82" t="s">
        <v>71</v>
      </c>
      <c r="I4" s="82"/>
      <c r="J4" s="82"/>
      <c r="K4" s="82"/>
    </row>
    <row r="5" spans="1:11" s="11" customFormat="1" ht="15">
      <c r="A5" s="20"/>
      <c r="B5" s="20"/>
      <c r="C5" s="20"/>
      <c r="D5" s="20"/>
      <c r="E5" s="20"/>
      <c r="F5" s="21"/>
      <c r="G5" s="71"/>
      <c r="H5" s="82" t="s">
        <v>91</v>
      </c>
      <c r="I5" s="82"/>
      <c r="J5" s="82"/>
      <c r="K5" s="82"/>
    </row>
    <row r="6" spans="1:11" s="11" customFormat="1" ht="15">
      <c r="A6" s="20"/>
      <c r="B6" s="20"/>
      <c r="C6" s="20"/>
      <c r="D6" s="20"/>
      <c r="E6" s="20"/>
      <c r="F6" s="20"/>
      <c r="G6" s="72"/>
      <c r="H6" s="20"/>
      <c r="I6" s="20"/>
      <c r="J6" s="20"/>
      <c r="K6" s="20"/>
    </row>
    <row r="7" spans="1:11" s="11" customFormat="1" ht="15" customHeight="1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11" customFormat="1" ht="1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11" customFormat="1" ht="15">
      <c r="A9" s="94" t="s">
        <v>27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11" customFormat="1" ht="15">
      <c r="A10" s="20"/>
      <c r="B10" s="20"/>
      <c r="C10" s="20"/>
      <c r="D10" s="20"/>
      <c r="E10" s="20"/>
      <c r="F10" s="20"/>
      <c r="G10" s="72"/>
      <c r="H10" s="20"/>
      <c r="I10" s="20"/>
      <c r="J10" s="20"/>
      <c r="K10" s="20"/>
    </row>
    <row r="11" spans="1:11" s="31" customFormat="1" ht="32.25" customHeight="1">
      <c r="A11" s="93" t="s">
        <v>0</v>
      </c>
      <c r="B11" s="93" t="s">
        <v>1</v>
      </c>
      <c r="C11" s="93" t="s">
        <v>2</v>
      </c>
      <c r="D11" s="93" t="s">
        <v>3</v>
      </c>
      <c r="E11" s="93" t="s">
        <v>4</v>
      </c>
      <c r="F11" s="93" t="s">
        <v>5</v>
      </c>
      <c r="G11" s="115" t="s">
        <v>6</v>
      </c>
      <c r="H11" s="93" t="s">
        <v>7</v>
      </c>
      <c r="I11" s="93" t="s">
        <v>8</v>
      </c>
      <c r="J11" s="93" t="s">
        <v>9</v>
      </c>
      <c r="K11" s="93" t="s">
        <v>10</v>
      </c>
    </row>
    <row r="12" spans="1:11" s="31" customFormat="1" ht="44.25" customHeight="1">
      <c r="A12" s="93"/>
      <c r="B12" s="93"/>
      <c r="C12" s="93"/>
      <c r="D12" s="93"/>
      <c r="E12" s="93"/>
      <c r="F12" s="93"/>
      <c r="G12" s="115"/>
      <c r="H12" s="93"/>
      <c r="I12" s="93"/>
      <c r="J12" s="93"/>
      <c r="K12" s="93"/>
    </row>
    <row r="13" spans="1:11" s="31" customFormat="1" ht="56.25" customHeight="1">
      <c r="A13" s="93"/>
      <c r="B13" s="93"/>
      <c r="C13" s="93"/>
      <c r="D13" s="93"/>
      <c r="E13" s="93"/>
      <c r="F13" s="93"/>
      <c r="G13" s="115"/>
      <c r="H13" s="93"/>
      <c r="I13" s="93"/>
      <c r="J13" s="93"/>
      <c r="K13" s="93"/>
    </row>
    <row r="14" spans="1:11" s="31" customFormat="1" ht="70.5" customHeight="1">
      <c r="A14" s="93"/>
      <c r="B14" s="93"/>
      <c r="C14" s="93"/>
      <c r="D14" s="93"/>
      <c r="E14" s="93"/>
      <c r="F14" s="93"/>
      <c r="G14" s="115"/>
      <c r="H14" s="93"/>
      <c r="I14" s="93"/>
      <c r="J14" s="93"/>
      <c r="K14" s="93"/>
    </row>
    <row r="15" spans="1:11" s="31" customFormat="1" ht="1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78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s="31" customFormat="1" ht="15">
      <c r="A16" s="111" t="s">
        <v>93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s="31" customFormat="1" ht="46.5">
      <c r="A17" s="51" t="s">
        <v>81</v>
      </c>
      <c r="B17" s="52" t="s">
        <v>51</v>
      </c>
      <c r="C17" s="48">
        <f aca="true" t="shared" si="0" ref="C17:D28">C34</f>
        <v>112.5</v>
      </c>
      <c r="D17" s="48">
        <f t="shared" si="0"/>
        <v>115.5</v>
      </c>
      <c r="E17" s="48" t="s">
        <v>11</v>
      </c>
      <c r="F17" s="48" t="s">
        <v>11</v>
      </c>
      <c r="G17" s="73" t="s">
        <v>11</v>
      </c>
      <c r="H17" s="48" t="s">
        <v>11</v>
      </c>
      <c r="I17" s="48" t="s">
        <v>11</v>
      </c>
      <c r="J17" s="45">
        <f>IF(C17&gt;D17,C17/D17,D17/C17)*100</f>
        <v>102.67</v>
      </c>
      <c r="K17" s="48" t="s">
        <v>11</v>
      </c>
    </row>
    <row r="18" spans="1:11" s="31" customFormat="1" ht="62.25">
      <c r="A18" s="51" t="s">
        <v>83</v>
      </c>
      <c r="B18" s="52"/>
      <c r="C18" s="48">
        <f t="shared" si="0"/>
        <v>108</v>
      </c>
      <c r="D18" s="48">
        <f t="shared" si="0"/>
        <v>112</v>
      </c>
      <c r="E18" s="48"/>
      <c r="F18" s="48"/>
      <c r="G18" s="73"/>
      <c r="H18" s="48"/>
      <c r="I18" s="48"/>
      <c r="J18" s="45">
        <f aca="true" t="shared" si="1" ref="J18:J27">IF(C18&gt;D18,C18/D18,D18/C18)*100</f>
        <v>103.7</v>
      </c>
      <c r="K18" s="48"/>
    </row>
    <row r="19" spans="1:11" s="31" customFormat="1" ht="62.25">
      <c r="A19" s="51" t="s">
        <v>84</v>
      </c>
      <c r="B19" s="52"/>
      <c r="C19" s="48">
        <f t="shared" si="0"/>
        <v>12</v>
      </c>
      <c r="D19" s="48">
        <f t="shared" si="0"/>
        <v>13</v>
      </c>
      <c r="E19" s="48"/>
      <c r="F19" s="48"/>
      <c r="G19" s="73"/>
      <c r="H19" s="48"/>
      <c r="I19" s="48"/>
      <c r="J19" s="45">
        <f t="shared" si="1"/>
        <v>108.33</v>
      </c>
      <c r="K19" s="48"/>
    </row>
    <row r="20" spans="1:11" s="31" customFormat="1" ht="46.5">
      <c r="A20" s="51" t="s">
        <v>85</v>
      </c>
      <c r="B20" s="52"/>
      <c r="C20" s="48">
        <f t="shared" si="0"/>
        <v>897</v>
      </c>
      <c r="D20" s="48">
        <f t="shared" si="0"/>
        <v>917</v>
      </c>
      <c r="E20" s="48"/>
      <c r="F20" s="48"/>
      <c r="G20" s="73"/>
      <c r="H20" s="48"/>
      <c r="I20" s="48"/>
      <c r="J20" s="45">
        <f t="shared" si="1"/>
        <v>102.23</v>
      </c>
      <c r="K20" s="48"/>
    </row>
    <row r="21" spans="1:11" s="31" customFormat="1" ht="171">
      <c r="A21" s="51" t="s">
        <v>86</v>
      </c>
      <c r="B21" s="52" t="s">
        <v>50</v>
      </c>
      <c r="C21" s="48">
        <f t="shared" si="0"/>
        <v>15</v>
      </c>
      <c r="D21" s="48">
        <f t="shared" si="0"/>
        <v>15</v>
      </c>
      <c r="E21" s="48" t="s">
        <v>11</v>
      </c>
      <c r="F21" s="48" t="s">
        <v>11</v>
      </c>
      <c r="G21" s="73" t="s">
        <v>11</v>
      </c>
      <c r="H21" s="48" t="s">
        <v>11</v>
      </c>
      <c r="I21" s="48" t="s">
        <v>11</v>
      </c>
      <c r="J21" s="45">
        <f t="shared" si="1"/>
        <v>100</v>
      </c>
      <c r="K21" s="48" t="s">
        <v>11</v>
      </c>
    </row>
    <row r="22" spans="1:11" s="31" customFormat="1" ht="93">
      <c r="A22" s="51" t="s">
        <v>87</v>
      </c>
      <c r="B22" s="52" t="s">
        <v>52</v>
      </c>
      <c r="C22" s="48">
        <f t="shared" si="0"/>
        <v>15.2</v>
      </c>
      <c r="D22" s="48">
        <f t="shared" si="0"/>
        <v>16.3</v>
      </c>
      <c r="E22" s="48" t="s">
        <v>11</v>
      </c>
      <c r="F22" s="48" t="s">
        <v>11</v>
      </c>
      <c r="G22" s="73" t="s">
        <v>11</v>
      </c>
      <c r="H22" s="48" t="s">
        <v>11</v>
      </c>
      <c r="I22" s="48" t="s">
        <v>11</v>
      </c>
      <c r="J22" s="45">
        <f t="shared" si="1"/>
        <v>107.24</v>
      </c>
      <c r="K22" s="48" t="s">
        <v>11</v>
      </c>
    </row>
    <row r="23" spans="1:11" s="31" customFormat="1" ht="62.25">
      <c r="A23" s="51" t="s">
        <v>88</v>
      </c>
      <c r="B23" s="52"/>
      <c r="C23" s="48">
        <f t="shared" si="0"/>
        <v>46.9</v>
      </c>
      <c r="D23" s="48">
        <f t="shared" si="0"/>
        <v>47.3</v>
      </c>
      <c r="E23" s="48"/>
      <c r="F23" s="48"/>
      <c r="G23" s="73"/>
      <c r="H23" s="48"/>
      <c r="I23" s="48"/>
      <c r="J23" s="45">
        <f t="shared" si="1"/>
        <v>100.85</v>
      </c>
      <c r="K23" s="48"/>
    </row>
    <row r="24" spans="1:11" s="31" customFormat="1" ht="62.25">
      <c r="A24" s="51" t="s">
        <v>45</v>
      </c>
      <c r="B24" s="52" t="s">
        <v>53</v>
      </c>
      <c r="C24" s="48">
        <f t="shared" si="0"/>
        <v>2258</v>
      </c>
      <c r="D24" s="48">
        <f t="shared" si="0"/>
        <v>2371</v>
      </c>
      <c r="E24" s="48" t="s">
        <v>11</v>
      </c>
      <c r="F24" s="48" t="s">
        <v>11</v>
      </c>
      <c r="G24" s="73" t="s">
        <v>11</v>
      </c>
      <c r="H24" s="48" t="s">
        <v>11</v>
      </c>
      <c r="I24" s="48" t="s">
        <v>11</v>
      </c>
      <c r="J24" s="45">
        <f t="shared" si="1"/>
        <v>105</v>
      </c>
      <c r="K24" s="48"/>
    </row>
    <row r="25" spans="1:11" s="31" customFormat="1" ht="62.25">
      <c r="A25" s="51" t="s">
        <v>46</v>
      </c>
      <c r="B25" s="52" t="s">
        <v>53</v>
      </c>
      <c r="C25" s="48">
        <f t="shared" si="0"/>
        <v>0</v>
      </c>
      <c r="D25" s="48">
        <f t="shared" si="0"/>
        <v>0</v>
      </c>
      <c r="E25" s="48" t="s">
        <v>11</v>
      </c>
      <c r="F25" s="48" t="s">
        <v>11</v>
      </c>
      <c r="G25" s="73" t="s">
        <v>11</v>
      </c>
      <c r="H25" s="48" t="s">
        <v>11</v>
      </c>
      <c r="I25" s="48" t="s">
        <v>11</v>
      </c>
      <c r="J25" s="45">
        <v>0</v>
      </c>
      <c r="K25" s="48"/>
    </row>
    <row r="26" spans="1:11" s="31" customFormat="1" ht="46.5">
      <c r="A26" s="47" t="s">
        <v>58</v>
      </c>
      <c r="B26" s="19" t="s">
        <v>51</v>
      </c>
      <c r="C26" s="63">
        <v>469</v>
      </c>
      <c r="D26" s="63">
        <v>473</v>
      </c>
      <c r="E26" s="48"/>
      <c r="F26" s="48"/>
      <c r="G26" s="73"/>
      <c r="H26" s="48"/>
      <c r="I26" s="48"/>
      <c r="J26" s="45">
        <f t="shared" si="1"/>
        <v>100.85</v>
      </c>
      <c r="K26" s="48"/>
    </row>
    <row r="27" spans="1:11" s="31" customFormat="1" ht="78">
      <c r="A27" s="47" t="s">
        <v>59</v>
      </c>
      <c r="B27" s="19" t="s">
        <v>60</v>
      </c>
      <c r="C27" s="63">
        <v>26.2</v>
      </c>
      <c r="D27" s="63">
        <v>30.2</v>
      </c>
      <c r="E27" s="48"/>
      <c r="F27" s="48"/>
      <c r="G27" s="73"/>
      <c r="H27" s="48"/>
      <c r="I27" s="48"/>
      <c r="J27" s="45">
        <f t="shared" si="1"/>
        <v>115.27</v>
      </c>
      <c r="K27" s="48"/>
    </row>
    <row r="28" spans="1:11" s="31" customFormat="1" ht="93">
      <c r="A28" s="47" t="s">
        <v>67</v>
      </c>
      <c r="B28" s="19" t="s">
        <v>53</v>
      </c>
      <c r="C28" s="63">
        <f t="shared" si="0"/>
        <v>3</v>
      </c>
      <c r="D28" s="63">
        <v>3</v>
      </c>
      <c r="E28" s="48"/>
      <c r="F28" s="48"/>
      <c r="G28" s="73"/>
      <c r="H28" s="48"/>
      <c r="I28" s="48"/>
      <c r="J28" s="45">
        <v>0</v>
      </c>
      <c r="K28" s="48"/>
    </row>
    <row r="29" spans="1:11" s="31" customFormat="1" ht="62.25">
      <c r="A29" s="51" t="s">
        <v>56</v>
      </c>
      <c r="B29" s="52" t="s">
        <v>53</v>
      </c>
      <c r="C29" s="63">
        <f aca="true" t="shared" si="2" ref="C29:D31">C48</f>
        <v>250</v>
      </c>
      <c r="D29" s="63">
        <f t="shared" si="2"/>
        <v>420</v>
      </c>
      <c r="E29" s="48" t="s">
        <v>11</v>
      </c>
      <c r="F29" s="48" t="s">
        <v>11</v>
      </c>
      <c r="G29" s="73" t="s">
        <v>11</v>
      </c>
      <c r="H29" s="48" t="s">
        <v>11</v>
      </c>
      <c r="I29" s="48" t="s">
        <v>11</v>
      </c>
      <c r="J29" s="45">
        <f>IF(C29&gt;D29,C29/D29,D29/C29)*100</f>
        <v>168</v>
      </c>
      <c r="K29" s="48" t="s">
        <v>11</v>
      </c>
    </row>
    <row r="30" spans="1:11" s="31" customFormat="1" ht="39" customHeight="1">
      <c r="A30" s="51" t="s">
        <v>54</v>
      </c>
      <c r="B30" s="52" t="s">
        <v>53</v>
      </c>
      <c r="C30" s="63">
        <f t="shared" si="2"/>
        <v>90</v>
      </c>
      <c r="D30" s="63">
        <f t="shared" si="2"/>
        <v>350</v>
      </c>
      <c r="E30" s="48" t="s">
        <v>11</v>
      </c>
      <c r="F30" s="48" t="s">
        <v>11</v>
      </c>
      <c r="G30" s="73" t="s">
        <v>11</v>
      </c>
      <c r="H30" s="48" t="s">
        <v>11</v>
      </c>
      <c r="I30" s="48" t="s">
        <v>11</v>
      </c>
      <c r="J30" s="45">
        <f>IF(C30&gt;D30,C30/D30,D30/C30)*100</f>
        <v>388.89</v>
      </c>
      <c r="K30" s="48" t="s">
        <v>11</v>
      </c>
    </row>
    <row r="31" spans="1:11" s="31" customFormat="1" ht="46.5">
      <c r="A31" s="51" t="s">
        <v>55</v>
      </c>
      <c r="B31" s="52" t="s">
        <v>53</v>
      </c>
      <c r="C31" s="63">
        <f t="shared" si="2"/>
        <v>3</v>
      </c>
      <c r="D31" s="63">
        <f t="shared" si="2"/>
        <v>4</v>
      </c>
      <c r="E31" s="48" t="s">
        <v>11</v>
      </c>
      <c r="F31" s="48" t="s">
        <v>11</v>
      </c>
      <c r="G31" s="73" t="s">
        <v>11</v>
      </c>
      <c r="H31" s="48" t="s">
        <v>11</v>
      </c>
      <c r="I31" s="48" t="s">
        <v>11</v>
      </c>
      <c r="J31" s="45">
        <f>IF(C31&gt;D31,C31/D31,D31/C31)*100</f>
        <v>133.33</v>
      </c>
      <c r="K31" s="48" t="s">
        <v>11</v>
      </c>
    </row>
    <row r="32" spans="1:11" s="31" customFormat="1" ht="15">
      <c r="A32" s="52" t="s">
        <v>12</v>
      </c>
      <c r="B32" s="52" t="s">
        <v>53</v>
      </c>
      <c r="C32" s="48" t="s">
        <v>11</v>
      </c>
      <c r="D32" s="48" t="s">
        <v>11</v>
      </c>
      <c r="E32" s="48" t="s">
        <v>11</v>
      </c>
      <c r="F32" s="48" t="s">
        <v>11</v>
      </c>
      <c r="G32" s="73">
        <v>11593.40326</v>
      </c>
      <c r="H32" s="48" t="s">
        <v>11</v>
      </c>
      <c r="I32" s="48" t="s">
        <v>11</v>
      </c>
      <c r="J32" s="48" t="s">
        <v>11</v>
      </c>
      <c r="K32" s="45">
        <f>AVERAGE(J17:J31)</f>
        <v>115.76</v>
      </c>
    </row>
    <row r="33" spans="1:11" s="31" customFormat="1" ht="15">
      <c r="A33" s="113" t="s">
        <v>48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31" customFormat="1" ht="46.5">
      <c r="A34" s="51" t="s">
        <v>81</v>
      </c>
      <c r="B34" s="52" t="s">
        <v>82</v>
      </c>
      <c r="C34" s="48">
        <v>112.5</v>
      </c>
      <c r="D34" s="48">
        <v>115.5</v>
      </c>
      <c r="E34" s="49">
        <f aca="true" t="shared" si="3" ref="E34:E44">IF(C34&gt;D34,C34/D34,D34/C34)*100</f>
        <v>102.67</v>
      </c>
      <c r="F34" s="48" t="s">
        <v>11</v>
      </c>
      <c r="G34" s="73" t="s">
        <v>11</v>
      </c>
      <c r="H34" s="48" t="s">
        <v>11</v>
      </c>
      <c r="I34" s="48" t="s">
        <v>11</v>
      </c>
      <c r="J34" s="48" t="s">
        <v>11</v>
      </c>
      <c r="K34" s="48" t="s">
        <v>11</v>
      </c>
    </row>
    <row r="35" spans="1:11" s="31" customFormat="1" ht="62.25">
      <c r="A35" s="51" t="s">
        <v>83</v>
      </c>
      <c r="B35" s="52" t="s">
        <v>82</v>
      </c>
      <c r="C35" s="48">
        <v>108</v>
      </c>
      <c r="D35" s="48">
        <v>112</v>
      </c>
      <c r="E35" s="49">
        <f t="shared" si="3"/>
        <v>103.7</v>
      </c>
      <c r="F35" s="48" t="s">
        <v>11</v>
      </c>
      <c r="G35" s="73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62.25">
      <c r="A36" s="51" t="s">
        <v>84</v>
      </c>
      <c r="B36" s="52" t="s">
        <v>82</v>
      </c>
      <c r="C36" s="48">
        <v>12</v>
      </c>
      <c r="D36" s="48">
        <v>13</v>
      </c>
      <c r="E36" s="49">
        <f t="shared" si="3"/>
        <v>108.33</v>
      </c>
      <c r="F36" s="48" t="s">
        <v>11</v>
      </c>
      <c r="G36" s="73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46.5">
      <c r="A37" s="51" t="s">
        <v>85</v>
      </c>
      <c r="B37" s="52" t="s">
        <v>53</v>
      </c>
      <c r="C37" s="48">
        <v>897</v>
      </c>
      <c r="D37" s="48">
        <v>917</v>
      </c>
      <c r="E37" s="49">
        <f t="shared" si="3"/>
        <v>102.23</v>
      </c>
      <c r="F37" s="48"/>
      <c r="G37" s="73"/>
      <c r="H37" s="48"/>
      <c r="I37" s="48"/>
      <c r="J37" s="48"/>
      <c r="K37" s="48"/>
    </row>
    <row r="38" spans="1:11" s="31" customFormat="1" ht="171">
      <c r="A38" s="51" t="s">
        <v>86</v>
      </c>
      <c r="B38" s="52" t="s">
        <v>82</v>
      </c>
      <c r="C38" s="48">
        <v>15</v>
      </c>
      <c r="D38" s="48">
        <v>15</v>
      </c>
      <c r="E38" s="49">
        <f t="shared" si="3"/>
        <v>100</v>
      </c>
      <c r="F38" s="48"/>
      <c r="G38" s="73"/>
      <c r="H38" s="48"/>
      <c r="I38" s="48"/>
      <c r="J38" s="48"/>
      <c r="K38" s="48"/>
    </row>
    <row r="39" spans="1:11" s="31" customFormat="1" ht="93">
      <c r="A39" s="51" t="s">
        <v>87</v>
      </c>
      <c r="B39" s="52" t="s">
        <v>53</v>
      </c>
      <c r="C39" s="48">
        <v>15.2</v>
      </c>
      <c r="D39" s="48">
        <v>16.3</v>
      </c>
      <c r="E39" s="49">
        <f t="shared" si="3"/>
        <v>107.24</v>
      </c>
      <c r="F39" s="48"/>
      <c r="G39" s="73"/>
      <c r="H39" s="48"/>
      <c r="I39" s="48"/>
      <c r="J39" s="48"/>
      <c r="K39" s="48"/>
    </row>
    <row r="40" spans="1:11" s="31" customFormat="1" ht="62.25">
      <c r="A40" s="51" t="s">
        <v>88</v>
      </c>
      <c r="B40" s="52" t="s">
        <v>53</v>
      </c>
      <c r="C40" s="48">
        <v>46.9</v>
      </c>
      <c r="D40" s="48">
        <v>47.3</v>
      </c>
      <c r="E40" s="49">
        <f t="shared" si="3"/>
        <v>100.85</v>
      </c>
      <c r="F40" s="48"/>
      <c r="G40" s="73"/>
      <c r="H40" s="48"/>
      <c r="I40" s="48"/>
      <c r="J40" s="48"/>
      <c r="K40" s="48"/>
    </row>
    <row r="41" spans="1:11" s="31" customFormat="1" ht="62.25">
      <c r="A41" s="51" t="s">
        <v>45</v>
      </c>
      <c r="B41" s="52" t="s">
        <v>53</v>
      </c>
      <c r="C41" s="48">
        <v>2258</v>
      </c>
      <c r="D41" s="48">
        <v>2371</v>
      </c>
      <c r="E41" s="49">
        <f t="shared" si="3"/>
        <v>105</v>
      </c>
      <c r="F41" s="48"/>
      <c r="G41" s="73"/>
      <c r="H41" s="48"/>
      <c r="I41" s="48"/>
      <c r="J41" s="48"/>
      <c r="K41" s="48"/>
    </row>
    <row r="42" spans="1:11" s="31" customFormat="1" ht="62.25">
      <c r="A42" s="51" t="s">
        <v>46</v>
      </c>
      <c r="B42" s="52" t="s">
        <v>53</v>
      </c>
      <c r="C42" s="48">
        <v>0</v>
      </c>
      <c r="D42" s="48">
        <v>0</v>
      </c>
      <c r="E42" s="49">
        <v>0</v>
      </c>
      <c r="F42" s="48"/>
      <c r="G42" s="73"/>
      <c r="H42" s="48"/>
      <c r="I42" s="48"/>
      <c r="J42" s="48"/>
      <c r="K42" s="48"/>
    </row>
    <row r="43" spans="1:11" s="31" customFormat="1" ht="46.5">
      <c r="A43" s="64" t="s">
        <v>58</v>
      </c>
      <c r="B43" s="65" t="s">
        <v>51</v>
      </c>
      <c r="C43" s="63">
        <v>469</v>
      </c>
      <c r="D43" s="63">
        <v>473</v>
      </c>
      <c r="E43" s="66">
        <f t="shared" si="3"/>
        <v>100.85</v>
      </c>
      <c r="F43" s="63"/>
      <c r="G43" s="74"/>
      <c r="H43" s="63"/>
      <c r="I43" s="63"/>
      <c r="J43" s="63"/>
      <c r="K43" s="63"/>
    </row>
    <row r="44" spans="1:11" s="31" customFormat="1" ht="78">
      <c r="A44" s="64" t="s">
        <v>59</v>
      </c>
      <c r="B44" s="65" t="s">
        <v>60</v>
      </c>
      <c r="C44" s="63">
        <v>26.2</v>
      </c>
      <c r="D44" s="63">
        <v>28.1</v>
      </c>
      <c r="E44" s="66">
        <f t="shared" si="3"/>
        <v>107.25</v>
      </c>
      <c r="F44" s="63"/>
      <c r="G44" s="74"/>
      <c r="H44" s="63"/>
      <c r="I44" s="63"/>
      <c r="J44" s="63"/>
      <c r="K44" s="63"/>
    </row>
    <row r="45" spans="1:11" s="31" customFormat="1" ht="99.75" customHeight="1">
      <c r="A45" s="64" t="s">
        <v>67</v>
      </c>
      <c r="B45" s="65" t="s">
        <v>53</v>
      </c>
      <c r="C45" s="67">
        <v>3</v>
      </c>
      <c r="D45" s="63">
        <v>3</v>
      </c>
      <c r="E45" s="66">
        <v>100</v>
      </c>
      <c r="F45" s="63"/>
      <c r="G45" s="74"/>
      <c r="H45" s="63"/>
      <c r="I45" s="63"/>
      <c r="J45" s="63"/>
      <c r="K45" s="63"/>
    </row>
    <row r="46" spans="1:11" s="31" customFormat="1" ht="17.25" customHeight="1">
      <c r="A46" s="65" t="s">
        <v>95</v>
      </c>
      <c r="B46" s="65"/>
      <c r="C46" s="63" t="s">
        <v>11</v>
      </c>
      <c r="D46" s="63" t="s">
        <v>11</v>
      </c>
      <c r="E46" s="63" t="s">
        <v>11</v>
      </c>
      <c r="F46" s="66">
        <f>AVERAGE(E34:E45)</f>
        <v>94.84</v>
      </c>
      <c r="G46" s="74">
        <v>2388.20326</v>
      </c>
      <c r="H46" s="68">
        <f>G46/G32</f>
        <v>0.206</v>
      </c>
      <c r="I46" s="69">
        <f>F46*H46</f>
        <v>19.54</v>
      </c>
      <c r="J46" s="63" t="s">
        <v>11</v>
      </c>
      <c r="K46" s="63" t="s">
        <v>11</v>
      </c>
    </row>
    <row r="47" spans="1:11" s="31" customFormat="1" ht="12.75" customHeight="1">
      <c r="A47" s="116" t="s">
        <v>49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s="31" customFormat="1" ht="62.25">
      <c r="A48" s="64" t="s">
        <v>56</v>
      </c>
      <c r="B48" s="65" t="s">
        <v>53</v>
      </c>
      <c r="C48" s="63">
        <v>250</v>
      </c>
      <c r="D48" s="63">
        <v>420</v>
      </c>
      <c r="E48" s="66">
        <f>IF(C48&gt;D48,C48/D48,D48/C48)*100</f>
        <v>168</v>
      </c>
      <c r="F48" s="63" t="s">
        <v>11</v>
      </c>
      <c r="G48" s="74" t="s">
        <v>11</v>
      </c>
      <c r="H48" s="63" t="s">
        <v>11</v>
      </c>
      <c r="I48" s="63" t="s">
        <v>11</v>
      </c>
      <c r="J48" s="63" t="s">
        <v>11</v>
      </c>
      <c r="K48" s="63" t="s">
        <v>11</v>
      </c>
    </row>
    <row r="49" spans="1:11" s="31" customFormat="1" ht="30.75">
      <c r="A49" s="64" t="s">
        <v>54</v>
      </c>
      <c r="B49" s="65" t="s">
        <v>53</v>
      </c>
      <c r="C49" s="63">
        <v>90</v>
      </c>
      <c r="D49" s="63">
        <v>350</v>
      </c>
      <c r="E49" s="66">
        <f>IF(C49&gt;D49,C49/D49,D49/C49)*100</f>
        <v>388.89</v>
      </c>
      <c r="F49" s="63" t="s">
        <v>11</v>
      </c>
      <c r="G49" s="74" t="s">
        <v>11</v>
      </c>
      <c r="H49" s="63" t="s">
        <v>11</v>
      </c>
      <c r="I49" s="63" t="s">
        <v>11</v>
      </c>
      <c r="J49" s="63" t="s">
        <v>11</v>
      </c>
      <c r="K49" s="63" t="s">
        <v>11</v>
      </c>
    </row>
    <row r="50" spans="1:11" s="31" customFormat="1" ht="46.5">
      <c r="A50" s="64" t="s">
        <v>55</v>
      </c>
      <c r="B50" s="65" t="s">
        <v>53</v>
      </c>
      <c r="C50" s="63">
        <v>3</v>
      </c>
      <c r="D50" s="63">
        <v>4</v>
      </c>
      <c r="E50" s="66">
        <f>IF(C50&gt;D50,C50/D50,D50/C50)*100</f>
        <v>133.33</v>
      </c>
      <c r="F50" s="63"/>
      <c r="G50" s="74"/>
      <c r="H50" s="63"/>
      <c r="I50" s="63"/>
      <c r="J50" s="63"/>
      <c r="K50" s="63"/>
    </row>
    <row r="51" spans="1:11" s="31" customFormat="1" ht="15">
      <c r="A51" s="52" t="s">
        <v>96</v>
      </c>
      <c r="B51" s="52"/>
      <c r="C51" s="48" t="s">
        <v>11</v>
      </c>
      <c r="D51" s="48" t="s">
        <v>11</v>
      </c>
      <c r="E51" s="48" t="s">
        <v>11</v>
      </c>
      <c r="F51" s="49">
        <f>AVERAGE(E48:E50)</f>
        <v>230.07</v>
      </c>
      <c r="G51" s="45">
        <v>9205.2</v>
      </c>
      <c r="H51" s="53">
        <f>G51/G32</f>
        <v>0.794</v>
      </c>
      <c r="I51" s="45">
        <f>F51*H51</f>
        <v>182.68</v>
      </c>
      <c r="J51" s="48" t="s">
        <v>11</v>
      </c>
      <c r="K51" s="48" t="s">
        <v>11</v>
      </c>
    </row>
    <row r="52" spans="1:11" s="11" customFormat="1" ht="15">
      <c r="A52" s="54"/>
      <c r="B52" s="54"/>
      <c r="C52" s="55"/>
      <c r="D52" s="55"/>
      <c r="E52" s="55"/>
      <c r="F52" s="55"/>
      <c r="G52" s="75"/>
      <c r="H52" s="55"/>
      <c r="I52" s="55"/>
      <c r="J52" s="55"/>
      <c r="K52" s="55" t="s">
        <v>73</v>
      </c>
    </row>
    <row r="53" spans="1:11" ht="15">
      <c r="A53" s="20"/>
      <c r="B53" s="20"/>
      <c r="C53" s="20"/>
      <c r="D53" s="20"/>
      <c r="E53" s="20"/>
      <c r="F53" s="20"/>
      <c r="G53" s="72"/>
      <c r="H53" s="20"/>
      <c r="I53" s="20"/>
      <c r="J53" s="20"/>
      <c r="K53" s="20"/>
    </row>
    <row r="54" spans="1:11" ht="15">
      <c r="A54" s="112"/>
      <c r="B54" s="112"/>
      <c r="C54" s="112"/>
      <c r="D54" s="20"/>
      <c r="E54" s="20"/>
      <c r="F54" s="20"/>
      <c r="G54" s="72"/>
      <c r="H54" s="20"/>
      <c r="I54" s="20"/>
      <c r="J54" s="94"/>
      <c r="K54" s="94"/>
    </row>
    <row r="55" spans="1:11" ht="15">
      <c r="A55" s="20"/>
      <c r="B55" s="20"/>
      <c r="C55" s="20"/>
      <c r="D55" s="20"/>
      <c r="E55" s="20"/>
      <c r="F55" s="20"/>
      <c r="G55" s="72"/>
      <c r="H55" s="20"/>
      <c r="I55" s="20"/>
      <c r="J55" s="20"/>
      <c r="K55" s="20"/>
    </row>
    <row r="56" spans="1:11" ht="12">
      <c r="A56" s="3"/>
      <c r="B56" s="3"/>
      <c r="C56" s="3"/>
      <c r="D56" s="3"/>
      <c r="E56" s="3"/>
      <c r="F56" s="3"/>
      <c r="G56" s="76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76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76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76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76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76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76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76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76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76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76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76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76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76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76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76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76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76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76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76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76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76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76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76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76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76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76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76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76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76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76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76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76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76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76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76"/>
      <c r="H91" s="3"/>
      <c r="I91" s="3"/>
      <c r="J91" s="3"/>
      <c r="K91" s="3"/>
    </row>
  </sheetData>
  <sheetProtection/>
  <mergeCells count="23">
    <mergeCell ref="A8:K8"/>
    <mergeCell ref="A9:K9"/>
    <mergeCell ref="E11:E14"/>
    <mergeCell ref="J11:J14"/>
    <mergeCell ref="A33:K33"/>
    <mergeCell ref="A16:K16"/>
    <mergeCell ref="F1:K1"/>
    <mergeCell ref="H3:K3"/>
    <mergeCell ref="H4:K4"/>
    <mergeCell ref="H5:K5"/>
    <mergeCell ref="A7:K7"/>
    <mergeCell ref="I11:I14"/>
    <mergeCell ref="A11:A14"/>
    <mergeCell ref="C11:C14"/>
    <mergeCell ref="B11:B14"/>
    <mergeCell ref="F11:F14"/>
    <mergeCell ref="A54:C54"/>
    <mergeCell ref="J54:K54"/>
    <mergeCell ref="G11:G14"/>
    <mergeCell ref="A47:K47"/>
    <mergeCell ref="K11:K14"/>
    <mergeCell ref="D11:D14"/>
    <mergeCell ref="H11:H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view="pageBreakPreview" zoomScale="90" zoomScaleSheetLayoutView="90" zoomScalePageLayoutView="0" workbookViewId="0" topLeftCell="A1">
      <selection activeCell="H4" sqref="H4:K4"/>
    </sheetView>
  </sheetViews>
  <sheetFormatPr defaultColWidth="9.140625" defaultRowHeight="12.75"/>
  <cols>
    <col min="1" max="1" width="48.7109375" style="2" customWidth="1"/>
    <col min="2" max="2" width="9.42187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3.00390625" style="5" customWidth="1"/>
    <col min="8" max="8" width="12.57421875" style="2" customWidth="1"/>
    <col min="9" max="9" width="12.28125" style="2" customWidth="1"/>
    <col min="10" max="10" width="13.00390625" style="2" customWidth="1"/>
    <col min="11" max="11" width="16.57421875" style="2" customWidth="1"/>
    <col min="12" max="12" width="1.421875" style="2" customWidth="1"/>
    <col min="13" max="16384" width="9.140625" style="2" customWidth="1"/>
  </cols>
  <sheetData>
    <row r="1" spans="6:11" s="20" customFormat="1" ht="64.5" customHeight="1">
      <c r="F1" s="91" t="s">
        <v>104</v>
      </c>
      <c r="G1" s="91"/>
      <c r="H1" s="91"/>
      <c r="I1" s="91"/>
      <c r="J1" s="91"/>
      <c r="K1" s="91"/>
    </row>
    <row r="2" spans="6:11" s="20" customFormat="1" ht="15" customHeight="1">
      <c r="F2" s="21"/>
      <c r="G2" s="21"/>
      <c r="H2" s="21"/>
      <c r="I2" s="21"/>
      <c r="J2" s="21"/>
      <c r="K2" s="21"/>
    </row>
    <row r="3" spans="6:11" s="20" customFormat="1" ht="15">
      <c r="F3" s="81" t="s">
        <v>99</v>
      </c>
      <c r="G3" s="81"/>
      <c r="H3" s="81"/>
      <c r="I3" s="81"/>
      <c r="J3" s="81"/>
      <c r="K3" s="81"/>
    </row>
    <row r="4" spans="6:11" s="20" customFormat="1" ht="15">
      <c r="F4" s="21"/>
      <c r="G4" s="21"/>
      <c r="H4" s="82" t="s">
        <v>32</v>
      </c>
      <c r="I4" s="82"/>
      <c r="J4" s="82"/>
      <c r="K4" s="82"/>
    </row>
    <row r="5" spans="6:11" s="20" customFormat="1" ht="15">
      <c r="F5" s="21"/>
      <c r="G5" s="21"/>
      <c r="H5" s="82" t="s">
        <v>71</v>
      </c>
      <c r="I5" s="82"/>
      <c r="J5" s="82"/>
      <c r="K5" s="82"/>
    </row>
    <row r="6" spans="6:11" s="20" customFormat="1" ht="15">
      <c r="F6" s="21"/>
      <c r="G6" s="21"/>
      <c r="H6" s="82" t="s">
        <v>91</v>
      </c>
      <c r="I6" s="82"/>
      <c r="J6" s="82"/>
      <c r="K6" s="82"/>
    </row>
    <row r="7" s="20" customFormat="1" ht="15">
      <c r="G7" s="22"/>
    </row>
    <row r="8" spans="1:11" s="20" customFormat="1" ht="15">
      <c r="A8" s="94" t="s">
        <v>16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20" customFormat="1" ht="15">
      <c r="A9" s="94" t="s">
        <v>92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0" customFormat="1" ht="15">
      <c r="A10" s="94" t="s">
        <v>28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s="11" customFormat="1" ht="15">
      <c r="A11" s="20"/>
      <c r="B11" s="20"/>
      <c r="C11" s="20"/>
      <c r="D11" s="20"/>
      <c r="E11" s="20"/>
      <c r="F11" s="20"/>
      <c r="G11" s="22"/>
      <c r="H11" s="20"/>
      <c r="I11" s="20"/>
      <c r="J11" s="20"/>
      <c r="K11" s="20"/>
    </row>
    <row r="12" spans="1:11" s="31" customFormat="1" ht="32.25" customHeight="1">
      <c r="A12" s="93" t="s">
        <v>0</v>
      </c>
      <c r="B12" s="93" t="s">
        <v>1</v>
      </c>
      <c r="C12" s="93" t="s">
        <v>2</v>
      </c>
      <c r="D12" s="93" t="s">
        <v>3</v>
      </c>
      <c r="E12" s="93" t="s">
        <v>4</v>
      </c>
      <c r="F12" s="93" t="s">
        <v>5</v>
      </c>
      <c r="G12" s="110" t="s">
        <v>6</v>
      </c>
      <c r="H12" s="93" t="s">
        <v>7</v>
      </c>
      <c r="I12" s="93" t="s">
        <v>8</v>
      </c>
      <c r="J12" s="93" t="s">
        <v>9</v>
      </c>
      <c r="K12" s="93" t="s">
        <v>10</v>
      </c>
    </row>
    <row r="13" spans="1:11" s="31" customFormat="1" ht="41.25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s="31" customFormat="1" ht="33.75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s="31" customFormat="1" ht="135.75" customHeight="1">
      <c r="A15" s="93"/>
      <c r="B15" s="93"/>
      <c r="C15" s="93"/>
      <c r="D15" s="93"/>
      <c r="E15" s="93"/>
      <c r="F15" s="93"/>
      <c r="G15" s="110"/>
      <c r="H15" s="93"/>
      <c r="I15" s="93"/>
      <c r="J15" s="93"/>
      <c r="K15" s="93"/>
    </row>
    <row r="16" spans="1:11" s="31" customFormat="1" ht="1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46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1" s="31" customFormat="1" ht="1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s="31" customFormat="1" ht="46.5">
      <c r="A18" s="51" t="s">
        <v>81</v>
      </c>
      <c r="B18" s="52"/>
      <c r="C18" s="48">
        <f>C35</f>
        <v>115.5</v>
      </c>
      <c r="D18" s="48">
        <f>D35</f>
        <v>119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>IF(C18&gt;D18,C18/D18,D18/C18)*100</f>
        <v>103.03</v>
      </c>
      <c r="K18" s="48" t="s">
        <v>11</v>
      </c>
    </row>
    <row r="19" spans="1:11" s="31" customFormat="1" ht="62.25">
      <c r="A19" s="51" t="s">
        <v>83</v>
      </c>
      <c r="B19" s="52"/>
      <c r="C19" s="48">
        <f aca="true" t="shared" si="0" ref="C19:D26">C36</f>
        <v>112</v>
      </c>
      <c r="D19" s="48">
        <f t="shared" si="0"/>
        <v>120.4</v>
      </c>
      <c r="E19" s="48" t="s">
        <v>11</v>
      </c>
      <c r="F19" s="48" t="s">
        <v>11</v>
      </c>
      <c r="G19" s="49" t="s">
        <v>11</v>
      </c>
      <c r="H19" s="48" t="s">
        <v>11</v>
      </c>
      <c r="I19" s="48" t="s">
        <v>11</v>
      </c>
      <c r="J19" s="45">
        <f aca="true" t="shared" si="1" ref="J19:J25">IF(C19&gt;D19,C19/D19,D19/C19)*100</f>
        <v>107.5</v>
      </c>
      <c r="K19" s="48" t="s">
        <v>11</v>
      </c>
    </row>
    <row r="20" spans="1:11" s="31" customFormat="1" ht="62.25">
      <c r="A20" s="51" t="s">
        <v>84</v>
      </c>
      <c r="B20" s="52"/>
      <c r="C20" s="48">
        <f t="shared" si="0"/>
        <v>13</v>
      </c>
      <c r="D20" s="48">
        <f t="shared" si="0"/>
        <v>14</v>
      </c>
      <c r="E20" s="48" t="s">
        <v>11</v>
      </c>
      <c r="F20" s="48" t="s">
        <v>11</v>
      </c>
      <c r="G20" s="49" t="s">
        <v>11</v>
      </c>
      <c r="H20" s="48" t="s">
        <v>11</v>
      </c>
      <c r="I20" s="48" t="s">
        <v>11</v>
      </c>
      <c r="J20" s="45">
        <f t="shared" si="1"/>
        <v>107.69</v>
      </c>
      <c r="K20" s="48" t="s">
        <v>11</v>
      </c>
    </row>
    <row r="21" spans="1:11" s="31" customFormat="1" ht="46.5">
      <c r="A21" s="51" t="s">
        <v>85</v>
      </c>
      <c r="B21" s="52"/>
      <c r="C21" s="48">
        <f t="shared" si="0"/>
        <v>917</v>
      </c>
      <c r="D21" s="48">
        <f t="shared" si="0"/>
        <v>938</v>
      </c>
      <c r="E21" s="48"/>
      <c r="F21" s="48"/>
      <c r="G21" s="49"/>
      <c r="H21" s="48"/>
      <c r="I21" s="48"/>
      <c r="J21" s="45">
        <f t="shared" si="1"/>
        <v>102.29</v>
      </c>
      <c r="K21" s="48"/>
    </row>
    <row r="22" spans="1:11" s="31" customFormat="1" ht="171">
      <c r="A22" s="51" t="s">
        <v>86</v>
      </c>
      <c r="B22" s="52"/>
      <c r="C22" s="48">
        <f t="shared" si="0"/>
        <v>15</v>
      </c>
      <c r="D22" s="48">
        <f t="shared" si="0"/>
        <v>15</v>
      </c>
      <c r="E22" s="48"/>
      <c r="F22" s="48"/>
      <c r="G22" s="49"/>
      <c r="H22" s="48"/>
      <c r="I22" s="48"/>
      <c r="J22" s="45">
        <f t="shared" si="1"/>
        <v>100</v>
      </c>
      <c r="K22" s="48"/>
    </row>
    <row r="23" spans="1:11" s="31" customFormat="1" ht="93">
      <c r="A23" s="51" t="s">
        <v>87</v>
      </c>
      <c r="B23" s="52"/>
      <c r="C23" s="48">
        <f t="shared" si="0"/>
        <v>16.3</v>
      </c>
      <c r="D23" s="48">
        <f t="shared" si="0"/>
        <v>17.5</v>
      </c>
      <c r="E23" s="48"/>
      <c r="F23" s="48"/>
      <c r="G23" s="49"/>
      <c r="H23" s="48"/>
      <c r="I23" s="48"/>
      <c r="J23" s="45">
        <f t="shared" si="1"/>
        <v>107.36</v>
      </c>
      <c r="K23" s="48"/>
    </row>
    <row r="24" spans="1:11" s="31" customFormat="1" ht="62.25">
      <c r="A24" s="51" t="s">
        <v>88</v>
      </c>
      <c r="B24" s="52"/>
      <c r="C24" s="48">
        <f t="shared" si="0"/>
        <v>47.3</v>
      </c>
      <c r="D24" s="48">
        <f t="shared" si="0"/>
        <v>48.4</v>
      </c>
      <c r="E24" s="48"/>
      <c r="F24" s="48"/>
      <c r="G24" s="49"/>
      <c r="H24" s="48"/>
      <c r="I24" s="48"/>
      <c r="J24" s="45">
        <f t="shared" si="1"/>
        <v>102.33</v>
      </c>
      <c r="K24" s="48"/>
    </row>
    <row r="25" spans="1:11" s="31" customFormat="1" ht="62.25">
      <c r="A25" s="51" t="s">
        <v>45</v>
      </c>
      <c r="B25" s="52" t="s">
        <v>53</v>
      </c>
      <c r="C25" s="48">
        <f t="shared" si="0"/>
        <v>2371</v>
      </c>
      <c r="D25" s="48">
        <f t="shared" si="0"/>
        <v>2489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f t="shared" si="1"/>
        <v>104.98</v>
      </c>
      <c r="K25" s="48"/>
    </row>
    <row r="26" spans="1:11" s="31" customFormat="1" ht="62.25">
      <c r="A26" s="51" t="s">
        <v>46</v>
      </c>
      <c r="B26" s="52" t="s">
        <v>53</v>
      </c>
      <c r="C26" s="48">
        <f t="shared" si="0"/>
        <v>3</v>
      </c>
      <c r="D26" s="48">
        <f t="shared" si="0"/>
        <v>0</v>
      </c>
      <c r="E26" s="48" t="s">
        <v>11</v>
      </c>
      <c r="F26" s="48" t="s">
        <v>11</v>
      </c>
      <c r="G26" s="49" t="s">
        <v>11</v>
      </c>
      <c r="H26" s="48" t="s">
        <v>11</v>
      </c>
      <c r="I26" s="48" t="s">
        <v>11</v>
      </c>
      <c r="J26" s="45">
        <v>0</v>
      </c>
      <c r="K26" s="48"/>
    </row>
    <row r="27" spans="1:11" s="31" customFormat="1" ht="46.5">
      <c r="A27" s="47" t="s">
        <v>58</v>
      </c>
      <c r="B27" s="19" t="s">
        <v>51</v>
      </c>
      <c r="C27" s="48">
        <v>473</v>
      </c>
      <c r="D27" s="48">
        <v>484</v>
      </c>
      <c r="E27" s="48"/>
      <c r="F27" s="48"/>
      <c r="G27" s="49"/>
      <c r="H27" s="48"/>
      <c r="I27" s="48"/>
      <c r="J27" s="45">
        <f aca="true" t="shared" si="2" ref="J27:J32">IF(C27&gt;D27,C27/D27,D27/C27)*100</f>
        <v>102.33</v>
      </c>
      <c r="K27" s="48"/>
    </row>
    <row r="28" spans="1:11" s="31" customFormat="1" ht="78">
      <c r="A28" s="47" t="s">
        <v>59</v>
      </c>
      <c r="B28" s="19" t="s">
        <v>60</v>
      </c>
      <c r="C28" s="48">
        <v>30.2</v>
      </c>
      <c r="D28" s="48">
        <v>32.3</v>
      </c>
      <c r="E28" s="48"/>
      <c r="F28" s="48"/>
      <c r="G28" s="49"/>
      <c r="H28" s="48"/>
      <c r="I28" s="48"/>
      <c r="J28" s="45">
        <f t="shared" si="2"/>
        <v>106.95</v>
      </c>
      <c r="K28" s="48"/>
    </row>
    <row r="29" spans="1:11" s="31" customFormat="1" ht="93">
      <c r="A29" s="47" t="s">
        <v>67</v>
      </c>
      <c r="B29" s="19" t="s">
        <v>53</v>
      </c>
      <c r="C29" s="48">
        <v>3</v>
      </c>
      <c r="D29" s="48">
        <v>3</v>
      </c>
      <c r="E29" s="48"/>
      <c r="F29" s="48"/>
      <c r="G29" s="49"/>
      <c r="H29" s="48"/>
      <c r="I29" s="48"/>
      <c r="J29" s="69">
        <f t="shared" si="2"/>
        <v>100</v>
      </c>
      <c r="K29" s="63"/>
    </row>
    <row r="30" spans="1:11" s="31" customFormat="1" ht="62.25">
      <c r="A30" s="51" t="s">
        <v>56</v>
      </c>
      <c r="B30" s="52" t="s">
        <v>53</v>
      </c>
      <c r="C30" s="48">
        <v>420</v>
      </c>
      <c r="D30" s="48">
        <v>420</v>
      </c>
      <c r="E30" s="48" t="s">
        <v>11</v>
      </c>
      <c r="F30" s="48" t="s">
        <v>11</v>
      </c>
      <c r="G30" s="49" t="s">
        <v>11</v>
      </c>
      <c r="H30" s="48" t="s">
        <v>11</v>
      </c>
      <c r="I30" s="48" t="s">
        <v>11</v>
      </c>
      <c r="J30" s="69">
        <f t="shared" si="2"/>
        <v>100</v>
      </c>
      <c r="K30" s="63" t="s">
        <v>11</v>
      </c>
    </row>
    <row r="31" spans="1:11" s="31" customFormat="1" ht="30.75">
      <c r="A31" s="51" t="s">
        <v>54</v>
      </c>
      <c r="B31" s="52" t="s">
        <v>53</v>
      </c>
      <c r="C31" s="48">
        <v>350</v>
      </c>
      <c r="D31" s="48">
        <v>350</v>
      </c>
      <c r="E31" s="48" t="s">
        <v>11</v>
      </c>
      <c r="F31" s="48" t="s">
        <v>11</v>
      </c>
      <c r="G31" s="49" t="s">
        <v>11</v>
      </c>
      <c r="H31" s="48" t="s">
        <v>11</v>
      </c>
      <c r="I31" s="48" t="s">
        <v>11</v>
      </c>
      <c r="J31" s="69">
        <f t="shared" si="2"/>
        <v>100</v>
      </c>
      <c r="K31" s="63" t="s">
        <v>11</v>
      </c>
    </row>
    <row r="32" spans="1:11" s="31" customFormat="1" ht="46.5">
      <c r="A32" s="51" t="s">
        <v>55</v>
      </c>
      <c r="B32" s="52" t="s">
        <v>53</v>
      </c>
      <c r="C32" s="48">
        <v>4</v>
      </c>
      <c r="D32" s="48">
        <v>4</v>
      </c>
      <c r="E32" s="48" t="s">
        <v>11</v>
      </c>
      <c r="F32" s="48" t="s">
        <v>11</v>
      </c>
      <c r="G32" s="49" t="s">
        <v>11</v>
      </c>
      <c r="H32" s="48" t="s">
        <v>11</v>
      </c>
      <c r="I32" s="48" t="s">
        <v>11</v>
      </c>
      <c r="J32" s="69">
        <f t="shared" si="2"/>
        <v>100</v>
      </c>
      <c r="K32" s="63" t="s">
        <v>11</v>
      </c>
    </row>
    <row r="33" spans="1:11" s="31" customFormat="1" ht="15">
      <c r="A33" s="52" t="s">
        <v>12</v>
      </c>
      <c r="B33" s="52" t="s">
        <v>53</v>
      </c>
      <c r="C33" s="48" t="s">
        <v>11</v>
      </c>
      <c r="D33" s="48" t="s">
        <v>11</v>
      </c>
      <c r="E33" s="48" t="s">
        <v>11</v>
      </c>
      <c r="F33" s="48" t="s">
        <v>11</v>
      </c>
      <c r="G33" s="66">
        <f>SUM(G47,G52)</f>
        <v>10400.5</v>
      </c>
      <c r="H33" s="48" t="s">
        <v>11</v>
      </c>
      <c r="I33" s="48" t="s">
        <v>11</v>
      </c>
      <c r="J33" s="63" t="s">
        <v>11</v>
      </c>
      <c r="K33" s="69">
        <f>AVERAGE(J18:J32)</f>
        <v>96.3</v>
      </c>
    </row>
    <row r="34" spans="1:11" s="31" customFormat="1" ht="15">
      <c r="A34" s="113" t="s">
        <v>48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31" customFormat="1" ht="46.5">
      <c r="A35" s="51" t="s">
        <v>81</v>
      </c>
      <c r="B35" s="52" t="s">
        <v>82</v>
      </c>
      <c r="C35" s="48">
        <v>115.5</v>
      </c>
      <c r="D35" s="48">
        <v>119</v>
      </c>
      <c r="E35" s="49">
        <f aca="true" t="shared" si="3" ref="E35:E46">IF(C35&gt;D35,C35/D35,D35/C35)*100</f>
        <v>103.03</v>
      </c>
      <c r="F35" s="48" t="s">
        <v>11</v>
      </c>
      <c r="G35" s="49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62.25">
      <c r="A36" s="51" t="s">
        <v>83</v>
      </c>
      <c r="B36" s="52" t="s">
        <v>82</v>
      </c>
      <c r="C36" s="48">
        <v>112</v>
      </c>
      <c r="D36" s="48">
        <v>120.4</v>
      </c>
      <c r="E36" s="49">
        <f t="shared" si="3"/>
        <v>107.5</v>
      </c>
      <c r="F36" s="48" t="s">
        <v>11</v>
      </c>
      <c r="G36" s="49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62.25">
      <c r="A37" s="51" t="s">
        <v>84</v>
      </c>
      <c r="B37" s="52" t="s">
        <v>82</v>
      </c>
      <c r="C37" s="48">
        <v>13</v>
      </c>
      <c r="D37" s="48">
        <v>14</v>
      </c>
      <c r="E37" s="49">
        <f t="shared" si="3"/>
        <v>107.69</v>
      </c>
      <c r="F37" s="48" t="s">
        <v>11</v>
      </c>
      <c r="G37" s="49" t="s">
        <v>11</v>
      </c>
      <c r="H37" s="48" t="s">
        <v>11</v>
      </c>
      <c r="I37" s="48" t="s">
        <v>11</v>
      </c>
      <c r="J37" s="48" t="s">
        <v>11</v>
      </c>
      <c r="K37" s="48" t="s">
        <v>11</v>
      </c>
    </row>
    <row r="38" spans="1:11" s="31" customFormat="1" ht="46.5">
      <c r="A38" s="51" t="s">
        <v>85</v>
      </c>
      <c r="B38" s="52" t="s">
        <v>53</v>
      </c>
      <c r="C38" s="48">
        <v>917</v>
      </c>
      <c r="D38" s="48">
        <v>938</v>
      </c>
      <c r="E38" s="49">
        <f t="shared" si="3"/>
        <v>102.29</v>
      </c>
      <c r="F38" s="48"/>
      <c r="G38" s="49"/>
      <c r="H38" s="48"/>
      <c r="I38" s="48"/>
      <c r="J38" s="48"/>
      <c r="K38" s="48"/>
    </row>
    <row r="39" spans="1:11" s="31" customFormat="1" ht="171">
      <c r="A39" s="51" t="s">
        <v>86</v>
      </c>
      <c r="B39" s="52" t="s">
        <v>82</v>
      </c>
      <c r="C39" s="48">
        <v>15</v>
      </c>
      <c r="D39" s="48">
        <v>15</v>
      </c>
      <c r="E39" s="49">
        <f t="shared" si="3"/>
        <v>100</v>
      </c>
      <c r="F39" s="48"/>
      <c r="G39" s="49"/>
      <c r="H39" s="48"/>
      <c r="I39" s="48"/>
      <c r="J39" s="48"/>
      <c r="K39" s="48"/>
    </row>
    <row r="40" spans="1:11" s="31" customFormat="1" ht="93">
      <c r="A40" s="51" t="s">
        <v>87</v>
      </c>
      <c r="B40" s="52" t="s">
        <v>53</v>
      </c>
      <c r="C40" s="48">
        <v>16.3</v>
      </c>
      <c r="D40" s="48">
        <v>17.5</v>
      </c>
      <c r="E40" s="49">
        <f t="shared" si="3"/>
        <v>107.36</v>
      </c>
      <c r="F40" s="48"/>
      <c r="G40" s="49"/>
      <c r="H40" s="48"/>
      <c r="I40" s="48"/>
      <c r="J40" s="48"/>
      <c r="K40" s="48"/>
    </row>
    <row r="41" spans="1:11" s="31" customFormat="1" ht="62.25">
      <c r="A41" s="51" t="s">
        <v>88</v>
      </c>
      <c r="B41" s="52" t="s">
        <v>53</v>
      </c>
      <c r="C41" s="48">
        <v>47.3</v>
      </c>
      <c r="D41" s="48">
        <v>48.4</v>
      </c>
      <c r="E41" s="49">
        <f t="shared" si="3"/>
        <v>102.33</v>
      </c>
      <c r="F41" s="48"/>
      <c r="G41" s="49"/>
      <c r="H41" s="48"/>
      <c r="I41" s="48"/>
      <c r="J41" s="48"/>
      <c r="K41" s="48"/>
    </row>
    <row r="42" spans="1:11" s="31" customFormat="1" ht="62.25">
      <c r="A42" s="51" t="s">
        <v>45</v>
      </c>
      <c r="B42" s="52" t="s">
        <v>53</v>
      </c>
      <c r="C42" s="48">
        <v>2371</v>
      </c>
      <c r="D42" s="48">
        <v>2489</v>
      </c>
      <c r="E42" s="49">
        <f t="shared" si="3"/>
        <v>104.98</v>
      </c>
      <c r="F42" s="48"/>
      <c r="G42" s="49"/>
      <c r="H42" s="48"/>
      <c r="I42" s="48"/>
      <c r="J42" s="48"/>
      <c r="K42" s="48"/>
    </row>
    <row r="43" spans="1:11" s="31" customFormat="1" ht="62.25">
      <c r="A43" s="51" t="s">
        <v>46</v>
      </c>
      <c r="B43" s="52" t="s">
        <v>53</v>
      </c>
      <c r="C43" s="48">
        <v>3</v>
      </c>
      <c r="D43" s="48">
        <v>0</v>
      </c>
      <c r="E43" s="49">
        <v>0</v>
      </c>
      <c r="F43" s="48"/>
      <c r="G43" s="49"/>
      <c r="H43" s="48"/>
      <c r="I43" s="48"/>
      <c r="J43" s="48"/>
      <c r="K43" s="48"/>
    </row>
    <row r="44" spans="1:11" s="31" customFormat="1" ht="46.5">
      <c r="A44" s="47" t="s">
        <v>58</v>
      </c>
      <c r="B44" s="19" t="s">
        <v>51</v>
      </c>
      <c r="C44" s="48">
        <v>473</v>
      </c>
      <c r="D44" s="48">
        <v>484</v>
      </c>
      <c r="E44" s="49">
        <f t="shared" si="3"/>
        <v>102.33</v>
      </c>
      <c r="F44" s="48"/>
      <c r="G44" s="49"/>
      <c r="H44" s="48"/>
      <c r="I44" s="48"/>
      <c r="J44" s="48"/>
      <c r="K44" s="48"/>
    </row>
    <row r="45" spans="1:11" s="31" customFormat="1" ht="78">
      <c r="A45" s="47" t="s">
        <v>59</v>
      </c>
      <c r="B45" s="19" t="s">
        <v>60</v>
      </c>
      <c r="C45" s="48">
        <v>30.2</v>
      </c>
      <c r="D45" s="48">
        <v>32.3</v>
      </c>
      <c r="E45" s="49">
        <f t="shared" si="3"/>
        <v>106.95</v>
      </c>
      <c r="F45" s="48"/>
      <c r="G45" s="49"/>
      <c r="H45" s="48"/>
      <c r="I45" s="48"/>
      <c r="J45" s="48"/>
      <c r="K45" s="48"/>
    </row>
    <row r="46" spans="1:11" s="31" customFormat="1" ht="93">
      <c r="A46" s="47" t="s">
        <v>67</v>
      </c>
      <c r="B46" s="19" t="s">
        <v>53</v>
      </c>
      <c r="C46" s="48">
        <v>3</v>
      </c>
      <c r="D46" s="48">
        <v>3</v>
      </c>
      <c r="E46" s="49">
        <f t="shared" si="3"/>
        <v>100</v>
      </c>
      <c r="F46" s="48"/>
      <c r="G46" s="49"/>
      <c r="H46" s="48"/>
      <c r="I46" s="48"/>
      <c r="J46" s="48"/>
      <c r="K46" s="48"/>
    </row>
    <row r="47" spans="1:11" s="31" customFormat="1" ht="15">
      <c r="A47" s="52" t="s">
        <v>95</v>
      </c>
      <c r="B47" s="52"/>
      <c r="C47" s="48" t="s">
        <v>11</v>
      </c>
      <c r="D47" s="48" t="s">
        <v>11</v>
      </c>
      <c r="E47" s="48" t="s">
        <v>11</v>
      </c>
      <c r="F47" s="49">
        <f>AVERAGE(E35:E46)</f>
        <v>95.37</v>
      </c>
      <c r="G47" s="66">
        <v>1105</v>
      </c>
      <c r="H47" s="53">
        <f>G47/G33</f>
        <v>0.1062</v>
      </c>
      <c r="I47" s="45">
        <f>F47*H47</f>
        <v>10.13</v>
      </c>
      <c r="J47" s="48" t="s">
        <v>11</v>
      </c>
      <c r="K47" s="48" t="s">
        <v>11</v>
      </c>
    </row>
    <row r="48" spans="1:11" s="31" customFormat="1" ht="15">
      <c r="A48" s="117" t="s">
        <v>49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s="31" customFormat="1" ht="62.25">
      <c r="A49" s="51" t="s">
        <v>56</v>
      </c>
      <c r="B49" s="52" t="s">
        <v>53</v>
      </c>
      <c r="C49" s="48">
        <v>420</v>
      </c>
      <c r="D49" s="48">
        <v>420</v>
      </c>
      <c r="E49" s="49">
        <f>IF(C49&gt;D49,C49/D49,D49/C49)*100</f>
        <v>100</v>
      </c>
      <c r="F49" s="48" t="s">
        <v>11</v>
      </c>
      <c r="G49" s="49" t="s">
        <v>11</v>
      </c>
      <c r="H49" s="48" t="s">
        <v>11</v>
      </c>
      <c r="I49" s="48" t="s">
        <v>11</v>
      </c>
      <c r="J49" s="48" t="s">
        <v>11</v>
      </c>
      <c r="K49" s="48" t="s">
        <v>11</v>
      </c>
    </row>
    <row r="50" spans="1:11" s="31" customFormat="1" ht="30.75">
      <c r="A50" s="51" t="s">
        <v>54</v>
      </c>
      <c r="B50" s="52" t="s">
        <v>53</v>
      </c>
      <c r="C50" s="48">
        <v>350</v>
      </c>
      <c r="D50" s="48">
        <v>350</v>
      </c>
      <c r="E50" s="49">
        <f>IF(C50&gt;D50,C50/D50,D50/C50)*100</f>
        <v>100</v>
      </c>
      <c r="F50" s="48" t="s">
        <v>11</v>
      </c>
      <c r="G50" s="49" t="s">
        <v>11</v>
      </c>
      <c r="H50" s="48" t="s">
        <v>11</v>
      </c>
      <c r="I50" s="48" t="s">
        <v>11</v>
      </c>
      <c r="J50" s="48" t="s">
        <v>11</v>
      </c>
      <c r="K50" s="48" t="s">
        <v>11</v>
      </c>
    </row>
    <row r="51" spans="1:11" s="31" customFormat="1" ht="46.5">
      <c r="A51" s="51" t="s">
        <v>55</v>
      </c>
      <c r="B51" s="52" t="s">
        <v>53</v>
      </c>
      <c r="C51" s="48">
        <v>4</v>
      </c>
      <c r="D51" s="48">
        <v>4</v>
      </c>
      <c r="E51" s="49">
        <f>IF(C51&gt;D51,C51/D51,D51/C51)*100</f>
        <v>100</v>
      </c>
      <c r="F51" s="48"/>
      <c r="G51" s="49"/>
      <c r="H51" s="48"/>
      <c r="I51" s="48"/>
      <c r="J51" s="48"/>
      <c r="K51" s="48"/>
    </row>
    <row r="52" spans="1:11" s="31" customFormat="1" ht="15">
      <c r="A52" s="52" t="s">
        <v>96</v>
      </c>
      <c r="B52" s="52"/>
      <c r="C52" s="48" t="s">
        <v>11</v>
      </c>
      <c r="D52" s="48" t="s">
        <v>11</v>
      </c>
      <c r="E52" s="48" t="s">
        <v>11</v>
      </c>
      <c r="F52" s="49">
        <f>AVERAGE(E49:E51)</f>
        <v>100</v>
      </c>
      <c r="G52" s="49">
        <v>9295.5</v>
      </c>
      <c r="H52" s="53">
        <f>G52/G33</f>
        <v>0.8938</v>
      </c>
      <c r="I52" s="45">
        <f>F52*H52</f>
        <v>89.38</v>
      </c>
      <c r="J52" s="48" t="s">
        <v>11</v>
      </c>
      <c r="K52" s="48" t="s">
        <v>11</v>
      </c>
    </row>
    <row r="53" spans="1:11" s="31" customFormat="1" ht="15">
      <c r="A53" s="58"/>
      <c r="B53" s="58"/>
      <c r="C53" s="59"/>
      <c r="D53" s="59"/>
      <c r="E53" s="59"/>
      <c r="F53" s="59"/>
      <c r="G53" s="60"/>
      <c r="H53" s="59"/>
      <c r="I53" s="59"/>
      <c r="J53" s="59"/>
      <c r="K53" s="59" t="s">
        <v>73</v>
      </c>
    </row>
    <row r="54" spans="1:11" s="11" customFormat="1" ht="1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s="11" customFormat="1" ht="15">
      <c r="A55" s="112"/>
      <c r="B55" s="112"/>
      <c r="C55" s="112"/>
      <c r="D55" s="20"/>
      <c r="E55" s="20"/>
      <c r="F55" s="20"/>
      <c r="G55" s="22"/>
      <c r="H55" s="20"/>
      <c r="I55" s="20"/>
      <c r="J55" s="94"/>
      <c r="K55" s="94"/>
    </row>
    <row r="56" spans="1:11" s="11" customFormat="1" ht="15">
      <c r="A56" s="20"/>
      <c r="B56" s="20"/>
      <c r="C56" s="20"/>
      <c r="D56" s="20"/>
      <c r="E56" s="20"/>
      <c r="F56" s="20"/>
      <c r="G56" s="22"/>
      <c r="H56" s="20"/>
      <c r="I56" s="20"/>
      <c r="J56" s="20"/>
      <c r="K56" s="20"/>
    </row>
    <row r="57" spans="1:11" s="11" customFormat="1" ht="15">
      <c r="A57" s="20"/>
      <c r="B57" s="20"/>
      <c r="C57" s="20"/>
      <c r="D57" s="20"/>
      <c r="E57" s="20"/>
      <c r="F57" s="20"/>
      <c r="G57" s="22"/>
      <c r="H57" s="20"/>
      <c r="I57" s="20"/>
      <c r="J57" s="20"/>
      <c r="K57" s="20"/>
    </row>
    <row r="58" spans="1:11" s="11" customFormat="1" ht="15">
      <c r="A58" s="20"/>
      <c r="B58" s="20"/>
      <c r="C58" s="20"/>
      <c r="D58" s="20"/>
      <c r="E58" s="20"/>
      <c r="F58" s="20"/>
      <c r="G58" s="22"/>
      <c r="H58" s="20"/>
      <c r="I58" s="20"/>
      <c r="J58" s="20"/>
      <c r="K58" s="20"/>
    </row>
    <row r="59" spans="1:11" s="11" customFormat="1" ht="15">
      <c r="A59" s="20"/>
      <c r="B59" s="20"/>
      <c r="C59" s="20"/>
      <c r="D59" s="20"/>
      <c r="E59" s="20"/>
      <c r="F59" s="20"/>
      <c r="G59" s="22"/>
      <c r="H59" s="20"/>
      <c r="I59" s="20"/>
      <c r="J59" s="20"/>
      <c r="K59" s="20"/>
    </row>
    <row r="60" spans="1:11" s="11" customFormat="1" ht="15">
      <c r="A60" s="20"/>
      <c r="B60" s="20"/>
      <c r="C60" s="20"/>
      <c r="D60" s="20"/>
      <c r="E60" s="20"/>
      <c r="F60" s="20"/>
      <c r="G60" s="22"/>
      <c r="H60" s="20"/>
      <c r="I60" s="20"/>
      <c r="J60" s="20"/>
      <c r="K60" s="20"/>
    </row>
    <row r="61" spans="1:11" s="11" customFormat="1" ht="15">
      <c r="A61" s="20"/>
      <c r="B61" s="20"/>
      <c r="C61" s="20"/>
      <c r="D61" s="20"/>
      <c r="E61" s="20"/>
      <c r="F61" s="20"/>
      <c r="G61" s="22"/>
      <c r="H61" s="20"/>
      <c r="I61" s="20"/>
      <c r="J61" s="20"/>
      <c r="K61" s="20"/>
    </row>
    <row r="62" spans="1:11" s="11" customFormat="1" ht="12">
      <c r="A62" s="16"/>
      <c r="B62" s="16"/>
      <c r="C62" s="16"/>
      <c r="D62" s="16"/>
      <c r="E62" s="16"/>
      <c r="F62" s="16"/>
      <c r="G62" s="17"/>
      <c r="H62" s="16"/>
      <c r="I62" s="16"/>
      <c r="J62" s="16"/>
      <c r="K62" s="16"/>
    </row>
    <row r="63" spans="1:11" s="11" customFormat="1" ht="12">
      <c r="A63" s="16"/>
      <c r="B63" s="16"/>
      <c r="C63" s="16"/>
      <c r="D63" s="16"/>
      <c r="E63" s="16"/>
      <c r="F63" s="16"/>
      <c r="G63" s="17"/>
      <c r="H63" s="16"/>
      <c r="I63" s="16"/>
      <c r="J63" s="16"/>
      <c r="K63" s="16"/>
    </row>
    <row r="64" spans="1:11" ht="1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</sheetData>
  <sheetProtection/>
  <mergeCells count="24">
    <mergeCell ref="A9:K9"/>
    <mergeCell ref="H5:K5"/>
    <mergeCell ref="H6:K6"/>
    <mergeCell ref="A8:K8"/>
    <mergeCell ref="D12:D15"/>
    <mergeCell ref="F1:K1"/>
    <mergeCell ref="A55:C55"/>
    <mergeCell ref="J55:K55"/>
    <mergeCell ref="H12:H15"/>
    <mergeCell ref="F12:F15"/>
    <mergeCell ref="A48:K48"/>
    <mergeCell ref="F3:K3"/>
    <mergeCell ref="H4:K4"/>
    <mergeCell ref="C12:C15"/>
    <mergeCell ref="G12:G15"/>
    <mergeCell ref="A17:K17"/>
    <mergeCell ref="A34:K34"/>
    <mergeCell ref="I12:I15"/>
    <mergeCell ref="J12:J15"/>
    <mergeCell ref="K12:K15"/>
    <mergeCell ref="A10:K10"/>
    <mergeCell ref="A12:A15"/>
    <mergeCell ref="B12:B15"/>
    <mergeCell ref="E12:E15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5" r:id="rId2"/>
  <rowBreaks count="4" manualBreakCount="4">
    <brk id="19" max="10" man="1"/>
    <brk id="26" max="10" man="1"/>
    <brk id="36" max="255" man="1"/>
    <brk id="43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zoomScale="85" zoomScaleNormal="85" zoomScalePageLayoutView="0" workbookViewId="0" topLeftCell="A1">
      <selection activeCell="F3" sqref="F3:K3"/>
    </sheetView>
  </sheetViews>
  <sheetFormatPr defaultColWidth="9.140625" defaultRowHeight="12.75"/>
  <cols>
    <col min="1" max="1" width="48.00390625" style="2" customWidth="1"/>
    <col min="2" max="2" width="7.42187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3.00390625" style="5" customWidth="1"/>
    <col min="8" max="8" width="12.57421875" style="2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2" spans="6:11" s="20" customFormat="1" ht="64.5" customHeight="1">
      <c r="F2" s="91" t="s">
        <v>90</v>
      </c>
      <c r="G2" s="91"/>
      <c r="H2" s="91"/>
      <c r="I2" s="91"/>
      <c r="J2" s="91"/>
      <c r="K2" s="91"/>
    </row>
    <row r="3" spans="6:11" s="20" customFormat="1" ht="15">
      <c r="F3" s="81" t="s">
        <v>31</v>
      </c>
      <c r="G3" s="81"/>
      <c r="H3" s="81"/>
      <c r="I3" s="81"/>
      <c r="J3" s="81"/>
      <c r="K3" s="81"/>
    </row>
    <row r="4" spans="6:11" s="20" customFormat="1" ht="15">
      <c r="F4" s="21"/>
      <c r="G4" s="21"/>
      <c r="H4" s="82" t="s">
        <v>32</v>
      </c>
      <c r="I4" s="82"/>
      <c r="J4" s="82"/>
      <c r="K4" s="82"/>
    </row>
    <row r="5" spans="6:11" s="20" customFormat="1" ht="15">
      <c r="F5" s="21"/>
      <c r="G5" s="21"/>
      <c r="H5" s="82" t="s">
        <v>71</v>
      </c>
      <c r="I5" s="82"/>
      <c r="J5" s="82"/>
      <c r="K5" s="82"/>
    </row>
    <row r="6" spans="6:11" s="20" customFormat="1" ht="15">
      <c r="F6" s="21"/>
      <c r="G6" s="21"/>
      <c r="H6" s="82" t="s">
        <v>72</v>
      </c>
      <c r="I6" s="82"/>
      <c r="J6" s="82"/>
      <c r="K6" s="82"/>
    </row>
    <row r="7" s="20" customFormat="1" ht="15">
      <c r="G7" s="22"/>
    </row>
    <row r="8" spans="1:11" s="20" customFormat="1" ht="15">
      <c r="A8" s="94" t="s">
        <v>16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20" customFormat="1" ht="15">
      <c r="A9" s="94" t="s">
        <v>76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0" customFormat="1" ht="15">
      <c r="A10" s="94" t="s">
        <v>29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s="11" customFormat="1" ht="4.5" customHeight="1">
      <c r="A11" s="20"/>
      <c r="B11" s="20"/>
      <c r="C11" s="20"/>
      <c r="D11" s="20"/>
      <c r="E11" s="20"/>
      <c r="F11" s="20"/>
      <c r="G11" s="22"/>
      <c r="H11" s="20"/>
      <c r="I11" s="20"/>
      <c r="J11" s="20"/>
      <c r="K11" s="20"/>
    </row>
    <row r="12" spans="1:11" s="31" customFormat="1" ht="60" customHeight="1">
      <c r="A12" s="93" t="s">
        <v>0</v>
      </c>
      <c r="B12" s="93" t="s">
        <v>1</v>
      </c>
      <c r="C12" s="93" t="s">
        <v>2</v>
      </c>
      <c r="D12" s="93" t="s">
        <v>3</v>
      </c>
      <c r="E12" s="93" t="s">
        <v>4</v>
      </c>
      <c r="F12" s="93" t="s">
        <v>5</v>
      </c>
      <c r="G12" s="110" t="s">
        <v>6</v>
      </c>
      <c r="H12" s="93" t="s">
        <v>7</v>
      </c>
      <c r="I12" s="93" t="s">
        <v>8</v>
      </c>
      <c r="J12" s="93" t="s">
        <v>9</v>
      </c>
      <c r="K12" s="93" t="s">
        <v>10</v>
      </c>
    </row>
    <row r="13" spans="1:11" s="31" customFormat="1" ht="66.75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s="31" customFormat="1" ht="45.75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s="31" customFormat="1" ht="102" customHeight="1">
      <c r="A15" s="93"/>
      <c r="B15" s="93"/>
      <c r="C15" s="93"/>
      <c r="D15" s="93"/>
      <c r="E15" s="93"/>
      <c r="F15" s="93"/>
      <c r="G15" s="110"/>
      <c r="H15" s="93"/>
      <c r="I15" s="93"/>
      <c r="J15" s="93"/>
      <c r="K15" s="93"/>
    </row>
    <row r="16" spans="1:11" s="31" customFormat="1" ht="1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46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1" s="31" customFormat="1" ht="15">
      <c r="A17" s="111" t="s">
        <v>74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s="31" customFormat="1" ht="46.5">
      <c r="A18" s="51" t="s">
        <v>81</v>
      </c>
      <c r="B18" s="52"/>
      <c r="C18" s="48">
        <f>C35</f>
        <v>119</v>
      </c>
      <c r="D18" s="48">
        <f>D35</f>
        <v>123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>IF(C18&gt;D18,C18/D18,D18/C18)*100</f>
        <v>103.36</v>
      </c>
      <c r="K18" s="48" t="s">
        <v>11</v>
      </c>
    </row>
    <row r="19" spans="1:11" s="31" customFormat="1" ht="62.25">
      <c r="A19" s="51" t="s">
        <v>83</v>
      </c>
      <c r="B19" s="52"/>
      <c r="C19" s="48">
        <f aca="true" t="shared" si="0" ref="C19:D26">C36</f>
        <v>120.4</v>
      </c>
      <c r="D19" s="48">
        <f t="shared" si="0"/>
        <v>123.5</v>
      </c>
      <c r="E19" s="48" t="s">
        <v>11</v>
      </c>
      <c r="F19" s="48" t="s">
        <v>11</v>
      </c>
      <c r="G19" s="49" t="s">
        <v>11</v>
      </c>
      <c r="H19" s="48" t="s">
        <v>11</v>
      </c>
      <c r="I19" s="48" t="s">
        <v>11</v>
      </c>
      <c r="J19" s="45">
        <f aca="true" t="shared" si="1" ref="J19:J26">IF(C19&gt;D19,C19/D19,D19/C19)*100</f>
        <v>102.57</v>
      </c>
      <c r="K19" s="48" t="s">
        <v>11</v>
      </c>
    </row>
    <row r="20" spans="1:11" s="31" customFormat="1" ht="62.25">
      <c r="A20" s="51" t="s">
        <v>84</v>
      </c>
      <c r="B20" s="52"/>
      <c r="C20" s="48">
        <f t="shared" si="0"/>
        <v>14</v>
      </c>
      <c r="D20" s="48">
        <f t="shared" si="0"/>
        <v>14</v>
      </c>
      <c r="E20" s="48" t="s">
        <v>11</v>
      </c>
      <c r="F20" s="48" t="s">
        <v>11</v>
      </c>
      <c r="G20" s="49" t="s">
        <v>11</v>
      </c>
      <c r="H20" s="48" t="s">
        <v>11</v>
      </c>
      <c r="I20" s="48" t="s">
        <v>11</v>
      </c>
      <c r="J20" s="45">
        <f t="shared" si="1"/>
        <v>100</v>
      </c>
      <c r="K20" s="48" t="s">
        <v>11</v>
      </c>
    </row>
    <row r="21" spans="1:11" s="31" customFormat="1" ht="46.5">
      <c r="A21" s="51" t="s">
        <v>85</v>
      </c>
      <c r="B21" s="52"/>
      <c r="C21" s="48">
        <f t="shared" si="0"/>
        <v>938</v>
      </c>
      <c r="D21" s="48">
        <f t="shared" si="0"/>
        <v>960</v>
      </c>
      <c r="E21" s="48"/>
      <c r="F21" s="48"/>
      <c r="G21" s="49"/>
      <c r="H21" s="48"/>
      <c r="I21" s="48"/>
      <c r="J21" s="45">
        <f t="shared" si="1"/>
        <v>102.35</v>
      </c>
      <c r="K21" s="48"/>
    </row>
    <row r="22" spans="1:11" s="31" customFormat="1" ht="186.75">
      <c r="A22" s="51" t="s">
        <v>86</v>
      </c>
      <c r="B22" s="52"/>
      <c r="C22" s="48">
        <f t="shared" si="0"/>
        <v>15</v>
      </c>
      <c r="D22" s="48">
        <f t="shared" si="0"/>
        <v>15</v>
      </c>
      <c r="E22" s="48"/>
      <c r="F22" s="48"/>
      <c r="G22" s="49"/>
      <c r="H22" s="48"/>
      <c r="I22" s="48"/>
      <c r="J22" s="45">
        <f t="shared" si="1"/>
        <v>100</v>
      </c>
      <c r="K22" s="48"/>
    </row>
    <row r="23" spans="1:11" s="31" customFormat="1" ht="93">
      <c r="A23" s="51" t="s">
        <v>87</v>
      </c>
      <c r="B23" s="52"/>
      <c r="C23" s="48">
        <f t="shared" si="0"/>
        <v>17.5</v>
      </c>
      <c r="D23" s="48">
        <f t="shared" si="0"/>
        <v>18.8</v>
      </c>
      <c r="E23" s="48"/>
      <c r="F23" s="48"/>
      <c r="G23" s="49"/>
      <c r="H23" s="48"/>
      <c r="I23" s="48"/>
      <c r="J23" s="45">
        <f t="shared" si="1"/>
        <v>107.43</v>
      </c>
      <c r="K23" s="48"/>
    </row>
    <row r="24" spans="1:11" s="31" customFormat="1" ht="62.25">
      <c r="A24" s="51" t="s">
        <v>88</v>
      </c>
      <c r="B24" s="52"/>
      <c r="C24" s="48">
        <f t="shared" si="0"/>
        <v>48.4</v>
      </c>
      <c r="D24" s="48">
        <f t="shared" si="0"/>
        <v>49.9</v>
      </c>
      <c r="E24" s="48"/>
      <c r="F24" s="48"/>
      <c r="G24" s="49"/>
      <c r="H24" s="48"/>
      <c r="I24" s="48"/>
      <c r="J24" s="45">
        <f t="shared" si="1"/>
        <v>103.1</v>
      </c>
      <c r="K24" s="48"/>
    </row>
    <row r="25" spans="1:11" s="31" customFormat="1" ht="62.25">
      <c r="A25" s="51" t="s">
        <v>45</v>
      </c>
      <c r="B25" s="52" t="s">
        <v>53</v>
      </c>
      <c r="C25" s="48">
        <f t="shared" si="0"/>
        <v>2489</v>
      </c>
      <c r="D25" s="48">
        <f t="shared" si="0"/>
        <v>2614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f t="shared" si="1"/>
        <v>105.02</v>
      </c>
      <c r="K25" s="48"/>
    </row>
    <row r="26" spans="1:11" s="31" customFormat="1" ht="62.25">
      <c r="A26" s="51" t="s">
        <v>46</v>
      </c>
      <c r="B26" s="52" t="s">
        <v>53</v>
      </c>
      <c r="C26" s="48">
        <f t="shared" si="0"/>
        <v>3</v>
      </c>
      <c r="D26" s="48">
        <f t="shared" si="0"/>
        <v>3</v>
      </c>
      <c r="E26" s="48" t="s">
        <v>11</v>
      </c>
      <c r="F26" s="48" t="s">
        <v>11</v>
      </c>
      <c r="G26" s="49" t="s">
        <v>11</v>
      </c>
      <c r="H26" s="48" t="s">
        <v>11</v>
      </c>
      <c r="I26" s="48" t="s">
        <v>11</v>
      </c>
      <c r="J26" s="45">
        <f t="shared" si="1"/>
        <v>100</v>
      </c>
      <c r="K26" s="48"/>
    </row>
    <row r="27" spans="1:11" s="31" customFormat="1" ht="46.5">
      <c r="A27" s="47" t="s">
        <v>58</v>
      </c>
      <c r="B27" s="19" t="s">
        <v>51</v>
      </c>
      <c r="C27" s="48">
        <v>620</v>
      </c>
      <c r="D27" s="48">
        <v>639</v>
      </c>
      <c r="E27" s="48"/>
      <c r="F27" s="48"/>
      <c r="G27" s="49"/>
      <c r="H27" s="48"/>
      <c r="I27" s="48"/>
      <c r="J27" s="45">
        <f aca="true" t="shared" si="2" ref="J27:J32">IF(C27&gt;D27,C27/D27,D27/C27)*100</f>
        <v>103.06</v>
      </c>
      <c r="K27" s="48"/>
    </row>
    <row r="28" spans="1:11" s="31" customFormat="1" ht="93">
      <c r="A28" s="47" t="s">
        <v>59</v>
      </c>
      <c r="B28" s="19" t="s">
        <v>60</v>
      </c>
      <c r="C28" s="48">
        <v>39</v>
      </c>
      <c r="D28" s="48">
        <v>39.5</v>
      </c>
      <c r="E28" s="48"/>
      <c r="F28" s="48"/>
      <c r="G28" s="49"/>
      <c r="H28" s="48"/>
      <c r="I28" s="48"/>
      <c r="J28" s="45">
        <f t="shared" si="2"/>
        <v>101.28</v>
      </c>
      <c r="K28" s="48"/>
    </row>
    <row r="29" spans="1:11" s="31" customFormat="1" ht="93">
      <c r="A29" s="47" t="s">
        <v>67</v>
      </c>
      <c r="B29" s="19" t="s">
        <v>53</v>
      </c>
      <c r="C29" s="48">
        <v>0</v>
      </c>
      <c r="D29" s="48">
        <v>0</v>
      </c>
      <c r="E29" s="48"/>
      <c r="F29" s="48"/>
      <c r="G29" s="49"/>
      <c r="H29" s="48"/>
      <c r="I29" s="48"/>
      <c r="J29" s="45">
        <v>0</v>
      </c>
      <c r="K29" s="48"/>
    </row>
    <row r="30" spans="1:11" s="31" customFormat="1" ht="62.25">
      <c r="A30" s="51" t="s">
        <v>56</v>
      </c>
      <c r="B30" s="52" t="s">
        <v>53</v>
      </c>
      <c r="C30" s="48">
        <f aca="true" t="shared" si="3" ref="C30:D32">C49</f>
        <v>250</v>
      </c>
      <c r="D30" s="48">
        <f t="shared" si="3"/>
        <v>250</v>
      </c>
      <c r="E30" s="48" t="s">
        <v>11</v>
      </c>
      <c r="F30" s="48" t="s">
        <v>11</v>
      </c>
      <c r="G30" s="49" t="s">
        <v>11</v>
      </c>
      <c r="H30" s="48" t="s">
        <v>11</v>
      </c>
      <c r="I30" s="48" t="s">
        <v>11</v>
      </c>
      <c r="J30" s="45">
        <f t="shared" si="2"/>
        <v>100</v>
      </c>
      <c r="K30" s="48" t="s">
        <v>11</v>
      </c>
    </row>
    <row r="31" spans="1:11" s="31" customFormat="1" ht="30.75">
      <c r="A31" s="51" t="s">
        <v>54</v>
      </c>
      <c r="B31" s="52" t="s">
        <v>53</v>
      </c>
      <c r="C31" s="48">
        <f t="shared" si="3"/>
        <v>90</v>
      </c>
      <c r="D31" s="48">
        <f t="shared" si="3"/>
        <v>90</v>
      </c>
      <c r="E31" s="48" t="s">
        <v>11</v>
      </c>
      <c r="F31" s="48" t="s">
        <v>11</v>
      </c>
      <c r="G31" s="49" t="s">
        <v>11</v>
      </c>
      <c r="H31" s="48" t="s">
        <v>11</v>
      </c>
      <c r="I31" s="48" t="s">
        <v>11</v>
      </c>
      <c r="J31" s="45">
        <f t="shared" si="2"/>
        <v>100</v>
      </c>
      <c r="K31" s="48" t="s">
        <v>11</v>
      </c>
    </row>
    <row r="32" spans="1:11" s="31" customFormat="1" ht="46.5">
      <c r="A32" s="51" t="s">
        <v>55</v>
      </c>
      <c r="B32" s="52" t="s">
        <v>53</v>
      </c>
      <c r="C32" s="48">
        <f t="shared" si="3"/>
        <v>3</v>
      </c>
      <c r="D32" s="48">
        <f t="shared" si="3"/>
        <v>3</v>
      </c>
      <c r="E32" s="48" t="s">
        <v>11</v>
      </c>
      <c r="F32" s="48" t="s">
        <v>11</v>
      </c>
      <c r="G32" s="49" t="s">
        <v>11</v>
      </c>
      <c r="H32" s="48" t="s">
        <v>11</v>
      </c>
      <c r="I32" s="48" t="s">
        <v>11</v>
      </c>
      <c r="J32" s="45">
        <f t="shared" si="2"/>
        <v>100</v>
      </c>
      <c r="K32" s="48" t="s">
        <v>11</v>
      </c>
    </row>
    <row r="33" spans="1:11" s="31" customFormat="1" ht="15">
      <c r="A33" s="52" t="s">
        <v>12</v>
      </c>
      <c r="B33" s="52" t="s">
        <v>53</v>
      </c>
      <c r="C33" s="48" t="s">
        <v>11</v>
      </c>
      <c r="D33" s="48" t="s">
        <v>11</v>
      </c>
      <c r="E33" s="48" t="s">
        <v>11</v>
      </c>
      <c r="F33" s="48" t="s">
        <v>11</v>
      </c>
      <c r="G33" s="49">
        <f>SUM(G47,G52)</f>
        <v>14566.3</v>
      </c>
      <c r="H33" s="48" t="s">
        <v>11</v>
      </c>
      <c r="I33" s="48" t="s">
        <v>11</v>
      </c>
      <c r="J33" s="48" t="s">
        <v>11</v>
      </c>
      <c r="K33" s="45">
        <f>AVERAGE(J18:J32)</f>
        <v>95.21</v>
      </c>
    </row>
    <row r="34" spans="1:11" s="31" customFormat="1" ht="15">
      <c r="A34" s="113" t="s">
        <v>48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31" customFormat="1" ht="46.5">
      <c r="A35" s="51" t="s">
        <v>81</v>
      </c>
      <c r="B35" s="52" t="s">
        <v>82</v>
      </c>
      <c r="C35" s="48">
        <v>119</v>
      </c>
      <c r="D35" s="48">
        <v>123</v>
      </c>
      <c r="E35" s="49">
        <f aca="true" t="shared" si="4" ref="E35:E45">IF(C35&gt;D35,C35/D35,D35/C35)*100</f>
        <v>103.36</v>
      </c>
      <c r="F35" s="48" t="s">
        <v>11</v>
      </c>
      <c r="G35" s="49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62.25">
      <c r="A36" s="51" t="s">
        <v>83</v>
      </c>
      <c r="B36" s="52" t="s">
        <v>82</v>
      </c>
      <c r="C36" s="48">
        <v>120.4</v>
      </c>
      <c r="D36" s="48">
        <v>123.5</v>
      </c>
      <c r="E36" s="49">
        <f t="shared" si="4"/>
        <v>102.57</v>
      </c>
      <c r="F36" s="48" t="s">
        <v>11</v>
      </c>
      <c r="G36" s="49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62.25">
      <c r="A37" s="51" t="s">
        <v>84</v>
      </c>
      <c r="B37" s="52" t="s">
        <v>82</v>
      </c>
      <c r="C37" s="48">
        <v>14</v>
      </c>
      <c r="D37" s="48">
        <v>14</v>
      </c>
      <c r="E37" s="49">
        <f t="shared" si="4"/>
        <v>100</v>
      </c>
      <c r="F37" s="48" t="s">
        <v>11</v>
      </c>
      <c r="G37" s="49" t="s">
        <v>11</v>
      </c>
      <c r="H37" s="48" t="s">
        <v>11</v>
      </c>
      <c r="I37" s="48" t="s">
        <v>11</v>
      </c>
      <c r="J37" s="48" t="s">
        <v>11</v>
      </c>
      <c r="K37" s="48" t="s">
        <v>11</v>
      </c>
    </row>
    <row r="38" spans="1:11" s="31" customFormat="1" ht="46.5">
      <c r="A38" s="51" t="s">
        <v>85</v>
      </c>
      <c r="B38" s="52" t="s">
        <v>53</v>
      </c>
      <c r="C38" s="48">
        <v>938</v>
      </c>
      <c r="D38" s="48">
        <v>960</v>
      </c>
      <c r="E38" s="49">
        <f t="shared" si="4"/>
        <v>102.35</v>
      </c>
      <c r="F38" s="48"/>
      <c r="G38" s="49"/>
      <c r="H38" s="48"/>
      <c r="I38" s="48"/>
      <c r="J38" s="48"/>
      <c r="K38" s="48"/>
    </row>
    <row r="39" spans="1:11" s="31" customFormat="1" ht="186.75">
      <c r="A39" s="51" t="s">
        <v>86</v>
      </c>
      <c r="B39" s="52" t="s">
        <v>82</v>
      </c>
      <c r="C39" s="48">
        <v>15</v>
      </c>
      <c r="D39" s="48">
        <v>15</v>
      </c>
      <c r="E39" s="49">
        <f t="shared" si="4"/>
        <v>100</v>
      </c>
      <c r="F39" s="48"/>
      <c r="G39" s="49"/>
      <c r="H39" s="48"/>
      <c r="I39" s="48"/>
      <c r="J39" s="48"/>
      <c r="K39" s="48"/>
    </row>
    <row r="40" spans="1:11" s="31" customFormat="1" ht="93">
      <c r="A40" s="51" t="s">
        <v>87</v>
      </c>
      <c r="B40" s="52" t="s">
        <v>53</v>
      </c>
      <c r="C40" s="48">
        <v>17.5</v>
      </c>
      <c r="D40" s="48">
        <v>18.8</v>
      </c>
      <c r="E40" s="49">
        <f t="shared" si="4"/>
        <v>107.43</v>
      </c>
      <c r="F40" s="48"/>
      <c r="G40" s="49"/>
      <c r="H40" s="48"/>
      <c r="I40" s="48"/>
      <c r="J40" s="48"/>
      <c r="K40" s="48"/>
    </row>
    <row r="41" spans="1:11" s="31" customFormat="1" ht="62.25">
      <c r="A41" s="51" t="s">
        <v>88</v>
      </c>
      <c r="B41" s="52" t="s">
        <v>53</v>
      </c>
      <c r="C41" s="48">
        <v>48.4</v>
      </c>
      <c r="D41" s="48">
        <v>49.9</v>
      </c>
      <c r="E41" s="49">
        <f t="shared" si="4"/>
        <v>103.1</v>
      </c>
      <c r="F41" s="48"/>
      <c r="G41" s="49"/>
      <c r="H41" s="48"/>
      <c r="I41" s="48"/>
      <c r="J41" s="48"/>
      <c r="K41" s="48"/>
    </row>
    <row r="42" spans="1:11" s="31" customFormat="1" ht="62.25">
      <c r="A42" s="51" t="s">
        <v>45</v>
      </c>
      <c r="B42" s="52" t="s">
        <v>53</v>
      </c>
      <c r="C42" s="48">
        <v>2489</v>
      </c>
      <c r="D42" s="48">
        <v>2614</v>
      </c>
      <c r="E42" s="49">
        <f t="shared" si="4"/>
        <v>105.02</v>
      </c>
      <c r="F42" s="48"/>
      <c r="G42" s="49"/>
      <c r="H42" s="48"/>
      <c r="I42" s="48"/>
      <c r="J42" s="48"/>
      <c r="K42" s="48"/>
    </row>
    <row r="43" spans="1:11" s="31" customFormat="1" ht="62.25">
      <c r="A43" s="51" t="s">
        <v>46</v>
      </c>
      <c r="B43" s="52" t="s">
        <v>53</v>
      </c>
      <c r="C43" s="48">
        <v>3</v>
      </c>
      <c r="D43" s="48">
        <v>3</v>
      </c>
      <c r="E43" s="49">
        <f t="shared" si="4"/>
        <v>100</v>
      </c>
      <c r="F43" s="48"/>
      <c r="G43" s="49"/>
      <c r="H43" s="48"/>
      <c r="I43" s="48"/>
      <c r="J43" s="48"/>
      <c r="K43" s="48"/>
    </row>
    <row r="44" spans="1:11" s="31" customFormat="1" ht="46.5">
      <c r="A44" s="47" t="s">
        <v>58</v>
      </c>
      <c r="B44" s="19" t="s">
        <v>51</v>
      </c>
      <c r="C44" s="48">
        <v>620</v>
      </c>
      <c r="D44" s="48">
        <v>639</v>
      </c>
      <c r="E44" s="49">
        <f t="shared" si="4"/>
        <v>103.06</v>
      </c>
      <c r="F44" s="48"/>
      <c r="G44" s="49"/>
      <c r="H44" s="48"/>
      <c r="I44" s="48"/>
      <c r="J44" s="48"/>
      <c r="K44" s="48"/>
    </row>
    <row r="45" spans="1:11" s="31" customFormat="1" ht="93">
      <c r="A45" s="47" t="s">
        <v>59</v>
      </c>
      <c r="B45" s="19" t="s">
        <v>60</v>
      </c>
      <c r="C45" s="48">
        <v>39</v>
      </c>
      <c r="D45" s="48">
        <v>39.5</v>
      </c>
      <c r="E45" s="49">
        <f t="shared" si="4"/>
        <v>101.28</v>
      </c>
      <c r="F45" s="48"/>
      <c r="G45" s="49"/>
      <c r="H45" s="48"/>
      <c r="I45" s="48"/>
      <c r="J45" s="48"/>
      <c r="K45" s="48"/>
    </row>
    <row r="46" spans="1:11" s="31" customFormat="1" ht="93">
      <c r="A46" s="47" t="s">
        <v>67</v>
      </c>
      <c r="B46" s="19" t="s">
        <v>53</v>
      </c>
      <c r="C46" s="48">
        <v>0</v>
      </c>
      <c r="D46" s="48">
        <v>0</v>
      </c>
      <c r="E46" s="49">
        <v>0</v>
      </c>
      <c r="F46" s="48"/>
      <c r="G46" s="49"/>
      <c r="H46" s="48"/>
      <c r="I46" s="48"/>
      <c r="J46" s="48"/>
      <c r="K46" s="48"/>
    </row>
    <row r="47" spans="1:11" s="31" customFormat="1" ht="15">
      <c r="A47" s="52" t="s">
        <v>13</v>
      </c>
      <c r="B47" s="52"/>
      <c r="C47" s="48" t="s">
        <v>11</v>
      </c>
      <c r="D47" s="48" t="s">
        <v>11</v>
      </c>
      <c r="E47" s="48" t="s">
        <v>11</v>
      </c>
      <c r="F47" s="49">
        <f>AVERAGE(E35:E46)</f>
        <v>94.01</v>
      </c>
      <c r="G47" s="49">
        <v>1000</v>
      </c>
      <c r="H47" s="53">
        <f>G47/G33</f>
        <v>0.0687</v>
      </c>
      <c r="I47" s="45">
        <f>F47*H47</f>
        <v>6.46</v>
      </c>
      <c r="J47" s="48" t="s">
        <v>11</v>
      </c>
      <c r="K47" s="48" t="s">
        <v>11</v>
      </c>
    </row>
    <row r="48" spans="1:11" s="31" customFormat="1" ht="15">
      <c r="A48" s="117" t="s">
        <v>49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s="31" customFormat="1" ht="62.25">
      <c r="A49" s="51" t="s">
        <v>56</v>
      </c>
      <c r="B49" s="52" t="s">
        <v>53</v>
      </c>
      <c r="C49" s="48">
        <v>250</v>
      </c>
      <c r="D49" s="48">
        <v>250</v>
      </c>
      <c r="E49" s="49">
        <f>IF(C49&gt;D49,C49/D49,D49/C49)*100</f>
        <v>100</v>
      </c>
      <c r="F49" s="48" t="s">
        <v>11</v>
      </c>
      <c r="G49" s="49" t="s">
        <v>11</v>
      </c>
      <c r="H49" s="48" t="s">
        <v>11</v>
      </c>
      <c r="I49" s="48" t="s">
        <v>11</v>
      </c>
      <c r="J49" s="48" t="s">
        <v>11</v>
      </c>
      <c r="K49" s="48" t="s">
        <v>11</v>
      </c>
    </row>
    <row r="50" spans="1:11" s="31" customFormat="1" ht="30.75">
      <c r="A50" s="51" t="s">
        <v>54</v>
      </c>
      <c r="B50" s="52" t="s">
        <v>53</v>
      </c>
      <c r="C50" s="48">
        <v>90</v>
      </c>
      <c r="D50" s="48">
        <v>90</v>
      </c>
      <c r="E50" s="49">
        <f>IF(C50&gt;D50,C50/D50,D50/C50)*100</f>
        <v>100</v>
      </c>
      <c r="F50" s="48" t="s">
        <v>11</v>
      </c>
      <c r="G50" s="49" t="s">
        <v>11</v>
      </c>
      <c r="H50" s="48" t="s">
        <v>11</v>
      </c>
      <c r="I50" s="48" t="s">
        <v>11</v>
      </c>
      <c r="J50" s="48" t="s">
        <v>11</v>
      </c>
      <c r="K50" s="48" t="s">
        <v>11</v>
      </c>
    </row>
    <row r="51" spans="1:11" s="31" customFormat="1" ht="46.5">
      <c r="A51" s="51" t="s">
        <v>55</v>
      </c>
      <c r="B51" s="52" t="s">
        <v>53</v>
      </c>
      <c r="C51" s="48">
        <v>3</v>
      </c>
      <c r="D51" s="48">
        <v>3</v>
      </c>
      <c r="E51" s="49">
        <f>IF(C51&gt;D51,C51/D51,D51/C51)*100</f>
        <v>100</v>
      </c>
      <c r="F51" s="48"/>
      <c r="G51" s="49"/>
      <c r="H51" s="48"/>
      <c r="I51" s="48"/>
      <c r="J51" s="48"/>
      <c r="K51" s="48"/>
    </row>
    <row r="52" spans="1:11" s="31" customFormat="1" ht="15">
      <c r="A52" s="52" t="s">
        <v>14</v>
      </c>
      <c r="B52" s="52"/>
      <c r="C52" s="48" t="s">
        <v>11</v>
      </c>
      <c r="D52" s="48" t="s">
        <v>11</v>
      </c>
      <c r="E52" s="48" t="s">
        <v>11</v>
      </c>
      <c r="F52" s="49">
        <f>AVERAGE(E49:E51)</f>
        <v>100</v>
      </c>
      <c r="G52" s="49">
        <v>13566.3</v>
      </c>
      <c r="H52" s="53">
        <f>G52/G33</f>
        <v>0.9313</v>
      </c>
      <c r="I52" s="45">
        <f>F52*H52</f>
        <v>93.13</v>
      </c>
      <c r="J52" s="48" t="s">
        <v>11</v>
      </c>
      <c r="K52" s="48" t="s">
        <v>11</v>
      </c>
    </row>
    <row r="53" spans="1:11" s="31" customFormat="1" ht="15">
      <c r="A53" s="54"/>
      <c r="B53" s="54"/>
      <c r="C53" s="55"/>
      <c r="D53" s="55"/>
      <c r="E53" s="55"/>
      <c r="F53" s="55"/>
      <c r="G53" s="56"/>
      <c r="H53" s="55"/>
      <c r="I53" s="55"/>
      <c r="J53" s="55"/>
      <c r="K53" s="55" t="s">
        <v>73</v>
      </c>
    </row>
    <row r="54" spans="1:11" s="11" customFormat="1" ht="1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s="11" customFormat="1" ht="15">
      <c r="A55" s="112" t="s">
        <v>62</v>
      </c>
      <c r="B55" s="112"/>
      <c r="C55" s="112"/>
      <c r="D55" s="20"/>
      <c r="E55" s="20"/>
      <c r="F55" s="20"/>
      <c r="G55" s="22"/>
      <c r="H55" s="20"/>
      <c r="I55" s="20"/>
      <c r="J55" s="94" t="s">
        <v>68</v>
      </c>
      <c r="K55" s="94"/>
    </row>
    <row r="56" spans="1:11" s="11" customFormat="1" ht="15">
      <c r="A56" s="20"/>
      <c r="B56" s="20"/>
      <c r="C56" s="20"/>
      <c r="D56" s="20"/>
      <c r="E56" s="20"/>
      <c r="F56" s="20"/>
      <c r="G56" s="22"/>
      <c r="H56" s="20"/>
      <c r="I56" s="20"/>
      <c r="J56" s="20"/>
      <c r="K56" s="20"/>
    </row>
    <row r="57" spans="1:11" s="11" customFormat="1" ht="15">
      <c r="A57" s="20"/>
      <c r="B57" s="20"/>
      <c r="C57" s="20"/>
      <c r="D57" s="20"/>
      <c r="E57" s="20"/>
      <c r="F57" s="20"/>
      <c r="G57" s="22"/>
      <c r="H57" s="20"/>
      <c r="I57" s="20"/>
      <c r="J57" s="20"/>
      <c r="K57" s="20"/>
    </row>
    <row r="58" spans="1:11" s="11" customFormat="1" ht="15">
      <c r="A58" s="20"/>
      <c r="B58" s="20"/>
      <c r="C58" s="20"/>
      <c r="D58" s="20"/>
      <c r="E58" s="20"/>
      <c r="F58" s="20"/>
      <c r="G58" s="22"/>
      <c r="H58" s="20"/>
      <c r="I58" s="20"/>
      <c r="J58" s="20"/>
      <c r="K58" s="20"/>
    </row>
    <row r="59" spans="1:11" ht="15">
      <c r="A59" s="20"/>
      <c r="B59" s="20"/>
      <c r="C59" s="20"/>
      <c r="D59" s="20"/>
      <c r="E59" s="20"/>
      <c r="F59" s="20"/>
      <c r="G59" s="22"/>
      <c r="H59" s="20"/>
      <c r="I59" s="20"/>
      <c r="J59" s="20"/>
      <c r="K59" s="20"/>
    </row>
    <row r="60" spans="1:11" ht="15">
      <c r="A60" s="20"/>
      <c r="B60" s="20"/>
      <c r="C60" s="20"/>
      <c r="D60" s="20"/>
      <c r="E60" s="20"/>
      <c r="F60" s="20"/>
      <c r="G60" s="22"/>
      <c r="H60" s="20"/>
      <c r="I60" s="20"/>
      <c r="J60" s="20"/>
      <c r="K60" s="20"/>
    </row>
    <row r="61" spans="1:11" ht="15">
      <c r="A61" s="20"/>
      <c r="B61" s="20"/>
      <c r="C61" s="20"/>
      <c r="D61" s="20"/>
      <c r="E61" s="20"/>
      <c r="F61" s="20"/>
      <c r="G61" s="22"/>
      <c r="H61" s="20"/>
      <c r="I61" s="20"/>
      <c r="J61" s="20"/>
      <c r="K61" s="20"/>
    </row>
    <row r="62" spans="1:11" ht="15">
      <c r="A62" s="20"/>
      <c r="B62" s="20"/>
      <c r="C62" s="20"/>
      <c r="D62" s="20"/>
      <c r="E62" s="20"/>
      <c r="F62" s="20"/>
      <c r="G62" s="22"/>
      <c r="H62" s="20"/>
      <c r="I62" s="20"/>
      <c r="J62" s="20"/>
      <c r="K62" s="20"/>
    </row>
    <row r="63" spans="1:11" ht="1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</sheetData>
  <sheetProtection/>
  <mergeCells count="24">
    <mergeCell ref="A55:C55"/>
    <mergeCell ref="J55:K55"/>
    <mergeCell ref="A48:K48"/>
    <mergeCell ref="A34:K34"/>
    <mergeCell ref="H12:H15"/>
    <mergeCell ref="A12:A15"/>
    <mergeCell ref="A17:K17"/>
    <mergeCell ref="F2:K2"/>
    <mergeCell ref="E12:E15"/>
    <mergeCell ref="F3:K3"/>
    <mergeCell ref="H4:K4"/>
    <mergeCell ref="H5:K5"/>
    <mergeCell ref="H6:K6"/>
    <mergeCell ref="A8:K8"/>
    <mergeCell ref="J12:J15"/>
    <mergeCell ref="A9:K9"/>
    <mergeCell ref="G12:G15"/>
    <mergeCell ref="A10:K10"/>
    <mergeCell ref="C12:C15"/>
    <mergeCell ref="K12:K15"/>
    <mergeCell ref="I12:I15"/>
    <mergeCell ref="B12:B15"/>
    <mergeCell ref="F12:F15"/>
    <mergeCell ref="D12:D15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Орешкина</cp:lastModifiedBy>
  <cp:lastPrinted>2019-10-18T14:46:43Z</cp:lastPrinted>
  <dcterms:created xsi:type="dcterms:W3CDTF">1996-10-08T23:32:33Z</dcterms:created>
  <dcterms:modified xsi:type="dcterms:W3CDTF">2019-12-12T09:03:53Z</dcterms:modified>
  <cp:category/>
  <cp:version/>
  <cp:contentType/>
  <cp:contentStatus/>
</cp:coreProperties>
</file>