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9855" activeTab="0"/>
  </bookViews>
  <sheets>
    <sheet name="2016" sheetId="1" r:id="rId1"/>
    <sheet name="2015-2020" sheetId="2" state="hidden" r:id="rId2"/>
    <sheet name="Лист2" sheetId="3" state="hidden" r:id="rId3"/>
    <sheet name="Лист3" sheetId="4" state="hidden" r:id="rId4"/>
  </sheets>
  <externalReferences>
    <externalReference r:id="rId7"/>
  </externalReferences>
  <definedNames>
    <definedName name="_xlnm.Print_Titles" localSheetId="0">'2016'!$15:$17</definedName>
    <definedName name="_xlnm.Print_Area" localSheetId="0">'2016'!$A$1:$Q$240</definedName>
  </definedNames>
  <calcPr fullCalcOnLoad="1"/>
</workbook>
</file>

<file path=xl/sharedStrings.xml><?xml version="1.0" encoding="utf-8"?>
<sst xmlns="http://schemas.openxmlformats.org/spreadsheetml/2006/main" count="2518" uniqueCount="254">
  <si>
    <t>Приложение 6</t>
  </si>
  <si>
    <t>ПЛАН</t>
  </si>
  <si>
    <t>реализации муниципальной программы города Пензы</t>
  </si>
  <si>
    <t>(указать наименование муниципальной программы)</t>
  </si>
  <si>
    <t>(указать наименование органа местного самоуправления)</t>
  </si>
  <si>
    <t>N п/п</t>
  </si>
  <si>
    <t>Ответственный исполнитель (должность)</t>
  </si>
  <si>
    <t>Срок начала реализации</t>
  </si>
  <si>
    <t>Ожидаемый результат</t>
  </si>
  <si>
    <t>Источник финансирования</t>
  </si>
  <si>
    <t>Код бюджетной классификации (бюджет города Пензы)</t>
  </si>
  <si>
    <t>Финансирование, тыс. рублей</t>
  </si>
  <si>
    <t>ГРБС</t>
  </si>
  <si>
    <t>Рз</t>
  </si>
  <si>
    <t>Пр</t>
  </si>
  <si>
    <t>ЦС</t>
  </si>
  <si>
    <t>ВР</t>
  </si>
  <si>
    <t>X</t>
  </si>
  <si>
    <t>2.</t>
  </si>
  <si>
    <t>Итого</t>
  </si>
  <si>
    <t>Наименование подпрограммы, мероприятий</t>
  </si>
  <si>
    <t>Срок мероприятий реализации</t>
  </si>
  <si>
    <r>
      <t>"__</t>
    </r>
    <r>
      <rPr>
        <u val="single"/>
        <sz val="11"/>
        <color indexed="8"/>
        <rFont val="Times New Roman"/>
        <family val="1"/>
      </rPr>
      <t>Развитие образования города Пензы на 2015 - 2020 годы</t>
    </r>
    <r>
      <rPr>
        <sz val="11"/>
        <color indexed="8"/>
        <rFont val="Times New Roman"/>
        <family val="1"/>
      </rPr>
      <t>__"</t>
    </r>
  </si>
  <si>
    <t>Управление образования города Пензы</t>
  </si>
  <si>
    <t>07</t>
  </si>
  <si>
    <t>01</t>
  </si>
  <si>
    <t>7112002</t>
  </si>
  <si>
    <t>974</t>
  </si>
  <si>
    <t>7122103</t>
  </si>
  <si>
    <t>612</t>
  </si>
  <si>
    <t>244</t>
  </si>
  <si>
    <t>611</t>
  </si>
  <si>
    <t>621</t>
  </si>
  <si>
    <t>Подпрограмма 1. Развитие дошкольного, общего и дополнительного образования</t>
  </si>
  <si>
    <t>1.1.1</t>
  </si>
  <si>
    <t>Мероприятие.Создание условий для предоставления общедоступного и бесплатного дошкольного образования, содержание, присмотр и уход за детьми в детском саду</t>
  </si>
  <si>
    <t>851</t>
  </si>
  <si>
    <t>852</t>
  </si>
  <si>
    <t>1.1.2</t>
  </si>
  <si>
    <t>Мероприятие. Оптимизация и расширение сети детских садов (предоставление дополнительных мест)</t>
  </si>
  <si>
    <t>7137621</t>
  </si>
  <si>
    <t>111</t>
  </si>
  <si>
    <t>1.1.3.</t>
  </si>
  <si>
    <t>Мероприятие. Предоставление 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</t>
  </si>
  <si>
    <t>1.2.1.</t>
  </si>
  <si>
    <t>Мероприятие. Создание условий для предоставления общедоступного и бесплатного общего образования</t>
  </si>
  <si>
    <t>02</t>
  </si>
  <si>
    <t>7112001</t>
  </si>
  <si>
    <t>1.2.2.</t>
  </si>
  <si>
    <t>Мероприятие. Субвенция на исполнение отдельных государственных полномочий в сфере образования по финансированию муниципальных общеобразовательных организаций</t>
  </si>
  <si>
    <t>7137622</t>
  </si>
  <si>
    <t>1.3.1.</t>
  </si>
  <si>
    <t>Мероприятие. Организация обучения по программам дополнительного образования</t>
  </si>
  <si>
    <t>7112003</t>
  </si>
  <si>
    <t>1.3.2.</t>
  </si>
  <si>
    <t>Мероприятие. Организация отдыха детей</t>
  </si>
  <si>
    <t>7112004</t>
  </si>
  <si>
    <t>1.4.1.</t>
  </si>
  <si>
    <t>Мероприятие. Организация дотационного, бесплатного и льготного питания дошкольников</t>
  </si>
  <si>
    <t>7122101</t>
  </si>
  <si>
    <t>622</t>
  </si>
  <si>
    <t>1.4.2.</t>
  </si>
  <si>
    <t>Мероприятие. Обеспечение школьников бесплатным и льготным питанием; улучшение структуры питания обучающихся посредством включения молока и молочных продуктов в рацион питания учащихся 1-7 классов.</t>
  </si>
  <si>
    <t>1.4.3.</t>
  </si>
  <si>
    <t>Мероприятие. Организация питания детей в оздоровительных лагерях с дневным пребыванием детей в каникулярное время</t>
  </si>
  <si>
    <t>1.5.1.</t>
  </si>
  <si>
    <t>Мероприятие. Укрепление материально-технической базы, проведение капитального ремонта зданий и сооружений дошкольных образовательных учреждений в соответствии с современными требованиями</t>
  </si>
  <si>
    <t>7122102</t>
  </si>
  <si>
    <t>243</t>
  </si>
  <si>
    <t>1.5.2.</t>
  </si>
  <si>
    <t>Мероприятие. Укрепление материально-технической базы, проведение капитального ремонта зданий и сооружений  учреждений общего образования в соответствии с современными требованиями</t>
  </si>
  <si>
    <t>1.5.3.</t>
  </si>
  <si>
    <t>Мероприятие. Укрепление материально-технической базы, проведение капитального ремонта зданий и сооружений  учреждений дополнительного образования в соответствии с современными требованиями</t>
  </si>
  <si>
    <t>1.6.1.</t>
  </si>
  <si>
    <t>Мероприятие. Обслуживание зданий, помещений, сооружений, территорий образовательных учреждений, транспортное обеспечение и техническое сопровождение</t>
  </si>
  <si>
    <t>09</t>
  </si>
  <si>
    <t>7112006</t>
  </si>
  <si>
    <t>1.7.1.</t>
  </si>
  <si>
    <t>Мероприятие. Выявление и удовлетворение профессиональных запросов руководящих и педагогических кадров общеобразовательных учреждений и на этой основе координация различных форм методической работы</t>
  </si>
  <si>
    <t>7118002</t>
  </si>
  <si>
    <t>Подпрограмма 2. Управление развитием отрасли образования в городе Пензе</t>
  </si>
  <si>
    <t>2.1.1.</t>
  </si>
  <si>
    <t>Мероприятие. Руководство и управление в сфере установленных полномочий</t>
  </si>
  <si>
    <t>2.2.1.</t>
  </si>
  <si>
    <t>Мероприятие. Администрирование расходов по приему и оформлению документов, расчета размера и выплат, материально-техническое обеспечение</t>
  </si>
  <si>
    <t>9537433</t>
  </si>
  <si>
    <t>121</t>
  </si>
  <si>
    <t>122</t>
  </si>
  <si>
    <t>9537601</t>
  </si>
  <si>
    <t>9537621</t>
  </si>
  <si>
    <t>9537622</t>
  </si>
  <si>
    <t>2.3.2.</t>
  </si>
  <si>
    <t>10</t>
  </si>
  <si>
    <t>04</t>
  </si>
  <si>
    <t>7437601</t>
  </si>
  <si>
    <t>321</t>
  </si>
  <si>
    <t>7437711</t>
  </si>
  <si>
    <t>313</t>
  </si>
  <si>
    <t>2.4.1.</t>
  </si>
  <si>
    <t>7437712</t>
  </si>
  <si>
    <t>7437713</t>
  </si>
  <si>
    <t>2.4.4.</t>
  </si>
  <si>
    <t>7137423</t>
  </si>
  <si>
    <t>9518810</t>
  </si>
  <si>
    <t>9518820</t>
  </si>
  <si>
    <t>7112005</t>
  </si>
  <si>
    <r>
      <t xml:space="preserve">на </t>
    </r>
    <r>
      <rPr>
        <u val="single"/>
        <sz val="11"/>
        <color indexed="8"/>
        <rFont val="Times New Roman"/>
        <family val="1"/>
      </rPr>
      <t>2016_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</si>
  <si>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2017_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</si>
  <si>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2018_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</si>
  <si>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2019_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</si>
  <si>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2020_</t>
    </r>
    <r>
      <rPr>
        <sz val="11"/>
        <color indexed="8"/>
        <rFont val="Times New Roman"/>
        <family val="1"/>
      </rPr>
      <t xml:space="preserve"> год</t>
    </r>
  </si>
  <si>
    <t>к муниципальной программе города Пензы</t>
  </si>
  <si>
    <t>"Развитие образования города Пензы на 2015 - 2020 годы"</t>
  </si>
  <si>
    <t>бюджет города Пензы</t>
  </si>
  <si>
    <t>бюджет Пензенской области</t>
  </si>
  <si>
    <t>Мероприятие. Субвенция по компенсации части родительской платы за содержание ребенка в государственных и муниципальных образовательных организациях, реализующих общеобразовательную программу дошкольного образования</t>
  </si>
  <si>
    <t>Мероприятие. Субвенция на содержание ребенка в семье опекуна и приемной семье, а также вознаграждение, причитающееся приемному родителю</t>
  </si>
  <si>
    <t>Мероприятие 2.4.4. Субвенция по исполнению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</si>
  <si>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r>
      <t xml:space="preserve">на </t>
    </r>
    <r>
      <rPr>
        <u val="single"/>
        <sz val="11"/>
        <color indexed="10"/>
        <rFont val="Times New Roman"/>
        <family val="1"/>
      </rPr>
      <t>2015_</t>
    </r>
    <r>
      <rPr>
        <sz val="11"/>
        <color indexed="10"/>
        <rFont val="Times New Roman"/>
        <family val="1"/>
      </rPr>
      <t xml:space="preserve"> год</t>
    </r>
  </si>
  <si>
    <r>
      <t>"__</t>
    </r>
    <r>
      <rPr>
        <u val="single"/>
        <sz val="11"/>
        <color indexed="10"/>
        <rFont val="Times New Roman"/>
        <family val="1"/>
      </rPr>
      <t>Развитие образования города Пензы на 2015 - 2020 годы</t>
    </r>
    <r>
      <rPr>
        <sz val="11"/>
        <color indexed="10"/>
        <rFont val="Times New Roman"/>
        <family val="1"/>
      </rPr>
      <t>__"</t>
    </r>
  </si>
  <si>
    <t>"Развитие образования в городе Пензе на 2015 - 2020 годы"</t>
  </si>
  <si>
    <r>
      <t>"</t>
    </r>
    <r>
      <rPr>
        <u val="single"/>
        <sz val="11"/>
        <color indexed="8"/>
        <rFont val="Times New Roman"/>
        <family val="1"/>
      </rPr>
      <t>Развитие образования в городе Пензе на 2015 - 2020 годы</t>
    </r>
    <r>
      <rPr>
        <sz val="11"/>
        <color indexed="8"/>
        <rFont val="Times New Roman"/>
        <family val="1"/>
      </rPr>
      <t>"</t>
    </r>
  </si>
  <si>
    <t>№ п/п</t>
  </si>
  <si>
    <t>Мероприятие 1.2. Оптимизация и расширение сети дошкольных образовательных учреждений (предоставление дополнительных мест)</t>
  </si>
  <si>
    <t>Мероприятие 2.2. Исполнение отдельных государственных полномочий по организации и осуществлению деятельности по опеке и попечительству</t>
  </si>
  <si>
    <t>Мероприятие 1.6. Организация обучения по программам дополнительного образования</t>
  </si>
  <si>
    <t>Мероприятие 1.8. Организация дотационного, бесплатного и льготного питания дошкольников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</si>
  <si>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</si>
  <si>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</si>
  <si>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Мероприятие 1.4. Исполнение отдельных государственных полномочий в сфере образования по финансированию частных дошкольных образовательных организаций</t>
  </si>
  <si>
    <t>Мероприятие 1.5. Создание условий для предоставления общедоступного и бесплатного общего образования</t>
  </si>
  <si>
    <t>Мероприятие 1.13. Организация работ по обслуживанию зданий, помещений, сооружений, территорий учреждений образования, транспортное обеспечение и техническое сопровождение</t>
  </si>
  <si>
    <t>Мероприятие 2.1. Руководство и управление в сфере установленных функций</t>
  </si>
  <si>
    <t>Мероприятие 2.4. Исполнение отдельных государственных полномочий в сфере образования по финансированию частных дошкольных образовательных организаций (администрирование)</t>
  </si>
  <si>
    <t>Мероприятие 2.5.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(администрирование)</t>
  </si>
  <si>
    <t>к постановлению администрации города Пензы</t>
  </si>
  <si>
    <t>Мероприятие 1.10. Организация отдыха детей в оздоровительных лагерях с дневным пребыванием детей в каникулярное время</t>
  </si>
  <si>
    <t>Мероприятие 1.7. Организация отдыха детей в загородных стационарных детских лагерях в каникулярное время</t>
  </si>
  <si>
    <t>Мероприятие 1.11. Приведение зданий, сооружений, территории и материально- технической базы дошкольных образовательных учреждений в соответствие с современными требованиями и нормами</t>
  </si>
  <si>
    <t>Мероприятие 1.12. Приведение зданий, сооружений, территории и материально- технической базы учреждений общего и дополнительного образования в соответствие с современными требованиями и нормами</t>
  </si>
  <si>
    <t>Мероприятие 1.15. 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</t>
  </si>
  <si>
    <t>Мероприятие 2.6.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 (администрирование)</t>
  </si>
  <si>
    <t>Мероприятие 1.16.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</si>
  <si>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Мероприятие 1.17. Выявление, поддержка талантливых детей и подростков, а также руководящих и педагогических работников, участвующих в городских мероприятиях</t>
  </si>
  <si>
    <t>Мероприятие 1.18. Организация мероприятий в общеобразовательных учреждениях и учреждениях дополнительного образования</t>
  </si>
  <si>
    <t>Мероприятие 1.19. Мероприятия по выполнению наказов избирателей, поступивших депутатам Пензенской городской Думы по учреждениям образования</t>
  </si>
  <si>
    <t>Первый заместитель главы  администрации города Пензы</t>
  </si>
  <si>
    <t>Мероприятие 1.20.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общеобразовательных организаций и муниципальных образовательных организаций дополнительного образования</t>
  </si>
  <si>
    <t>Мероприятие 1.14. Сопровождение образовательной и хозяйственной деятельности муниципальных образовательных учреждений, а также обеспечение содержания их зданий, сооружений, обустройства прилегающих к ним территорий</t>
  </si>
  <si>
    <t>-</t>
  </si>
  <si>
    <t>Мероприятие 2.7.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общеобразовательных организаций)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</si>
  <si>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дошкольных образовательных организаций)</t>
  </si>
  <si>
    <t>С.В.Волков</t>
  </si>
  <si>
    <t>Мероприятие 1.21. Создание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</t>
  </si>
  <si>
    <t>Исполнители</t>
  </si>
  <si>
    <t>Срок исполнения (год)</t>
  </si>
  <si>
    <t>Объем финансирования, млн.руб.</t>
  </si>
  <si>
    <t>Всего</t>
  </si>
  <si>
    <t>Бюджет города Пензы</t>
  </si>
  <si>
    <t>Бюджет Пензенской области</t>
  </si>
  <si>
    <t>Федеральный бюджет</t>
  </si>
  <si>
    <t>Внебюджетные средства</t>
  </si>
  <si>
    <t>Показатель результата мероприятия по годам</t>
  </si>
  <si>
    <t>ПЕРЕЧЕНЬ МЕРОПРИЯТИЙ</t>
  </si>
  <si>
    <t>Муниципальной программы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</si>
  <si>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</si>
  <si>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</si>
  <si>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</si>
  <si>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</si>
  <si>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</si>
  <si>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</si>
  <si>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</si>
  <si>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</si>
  <si>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</si>
  <si>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</si>
  <si>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</si>
  <si>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</si>
  <si>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</si>
  <si>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</si>
  <si>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</si>
  <si>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1.17</t>
  </si>
  <si>
    <t>1.18</t>
  </si>
  <si>
    <t>1.19</t>
  </si>
  <si>
    <t>1.20</t>
  </si>
  <si>
    <t>1.21</t>
  </si>
  <si>
    <r>
      <rPr>
        <u val="single"/>
        <sz val="10"/>
        <color indexed="8"/>
        <rFont val="Times New Roman"/>
        <family val="1"/>
      </rPr>
      <t>Цели подпрограммы:</t>
    </r>
    <r>
      <rPr>
        <sz val="10"/>
        <color indexed="8"/>
        <rFont val="Times New Roman"/>
        <family val="1"/>
      </rPr>
      <t xml:space="preserve"> создание условий для получения качественного дошкольного, общего и дополнительного образования, отдыха детей в каникулярное время, развития творческого потенциала детей и подростков и обеспечение доступности получения качественных образовательных услуг; повышение социальной защищённости детей-сирот и детей, оставшихся без попечения родителей
</t>
    </r>
  </si>
  <si>
    <r>
      <rPr>
        <u val="single"/>
        <sz val="10"/>
        <color indexed="8"/>
        <rFont val="Times New Roman"/>
        <family val="1"/>
      </rPr>
      <t>Задачи подпрограммы:</t>
    </r>
    <r>
      <rPr>
        <sz val="10"/>
        <color indexed="8"/>
        <rFont val="Times New Roman"/>
        <family val="1"/>
      </rPr>
      <t xml:space="preserve"> модернизация образовательных программ и технологий обучения, развитие инфраструктуры, организационно-правовых форм, обеспечивающих достижение современного качества учебных результатов, равную доступность качественных услуг дошкольного, общего, дополнительного образования, позитивную социализацию детей; совершенствование и развитие системы организации каникулярного отдыха детей; совершенствование организации питания детей в образовательных учреждениях; укрепление материально-технической базы, проведение капитального ремонта зданий и сооружений образовательных учреждений в соответствии с современными требованиями и обеспечение их безопасности; обслуживание зданий, помещений, сооружений, территорий учреждений образования, транспортное обеспечение и техническое сопровождение; информационно-методическое сопровождение деятельности учреждений образования;  реализация государственной политики в сфере защиты детей-сирот и детей, оставшихся без попечения родителей; реализация механизмов адресной социально-экономической поддержки в системе дошкольного образования; организация городских мероприятий с обучающимися, воспитанниками и педагогическими работниками образовательных учреждений
</t>
    </r>
  </si>
  <si>
    <t>Мероприятие 1.9. Обеспечение обучающихся 1-11 классов горячим питанием</t>
  </si>
  <si>
    <t>1.16</t>
  </si>
  <si>
    <r>
      <rPr>
        <u val="single"/>
        <sz val="10"/>
        <color indexed="8"/>
        <rFont val="Times New Roman"/>
        <family val="1"/>
      </rPr>
      <t>Задачи подпрограммы:</t>
    </r>
    <r>
      <rPr>
        <sz val="10"/>
        <color indexed="8"/>
        <rFont val="Times New Roman"/>
        <family val="1"/>
      </rPr>
      <t xml:space="preserve"> эффективное осуществление функций руководства и управления в сфере установленных полномочий; обеспечение исполнения переданных полномочий Министерства Пензенской области
</t>
    </r>
  </si>
  <si>
    <t>Приложение № 10</t>
  </si>
  <si>
    <t>2.1</t>
  </si>
  <si>
    <t>2.2</t>
  </si>
  <si>
    <t>2.3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</si>
  <si>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(администрирование)</t>
  </si>
  <si>
    <t>2.4</t>
  </si>
  <si>
    <t>2.5</t>
  </si>
  <si>
    <t>2.6</t>
  </si>
  <si>
    <t>2.7</t>
  </si>
  <si>
    <t>2.8</t>
  </si>
  <si>
    <t>Итого по мероприятиям</t>
  </si>
  <si>
    <t>Доля муниципальных образовательных учреждений, в которых созданы условия для получения детьми-инвалидами качественного образования, в общем количестве муниципальных образовательных учреждений (%)</t>
  </si>
  <si>
    <t>Удельный вес молодых специалистов (педагогических работников) муниципальных общеобразовательных организаций и муниципальных образовательных организаций дополнительного образования, получивших денежные выплаты, от общего числа молодых специалистов (педагогических работников) муниципальных общеобразовательных организаций и муниципальных образовательных организаций дополнительного образования, имеющих право на получение выплат (%)</t>
  </si>
  <si>
    <t>Уровень освоения бюджетных средств от общей суммы выделенных средств на реализацию муниципальной программы (%)</t>
  </si>
  <si>
    <t>не менее 90</t>
  </si>
  <si>
    <t>Количество образовательных учреждений, улучшивших материально-техническую базу и обустройство в рамках реализации мероприятий по выполнению наказов избирателей, поступивших депутатам Пензенской городской Думы по учреждениям образования</t>
  </si>
  <si>
    <t>Удельный вес граждан, получающих компенсацию родительской платы за присмотр и уход за детьми в дошкольных образовательных организациях, от общего числа граждан, предоставивших документы на выплату компенсации (%)</t>
  </si>
  <si>
    <t>Доля детей в возрасте 1-6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1-6 лет (%)</t>
  </si>
  <si>
    <t>17,39 (*1,5)</t>
  </si>
  <si>
    <t>17,42 (*1,4)</t>
  </si>
  <si>
    <t>17,45 (*1,3)</t>
  </si>
  <si>
    <t>17,50 (*1,2)</t>
  </si>
  <si>
    <t>17,69 (*1,1)</t>
  </si>
  <si>
    <t>17,78 (*1,0)</t>
  </si>
  <si>
    <t>18503; 22590 (24325)</t>
  </si>
  <si>
    <t>Среднемесячная номинальная начисленная заработная плата работников: муниципальных дошкольных образовательных учреждений; муниципальных общеобразовательных учреждений (в том числе учителей) (руб.)</t>
  </si>
  <si>
    <t>Среднемесячная номинальная начисленная заработная плата работников муниципальных дошкольных образовательных учреждений (руб.)</t>
  </si>
  <si>
    <t>Доля детей в возрасте от 1 года до 6 лет, состоящих на учете для определения в муниципальные дошкольные образовательные учреждения, в общей численности детей в возрасте от 1 года до 6 лет (* в т.ч. доля детей, нуждающихся в услугах дошкольного образования, но не обеспеченных местами в муниципальных дошкольных образовательных учреждениях) (%)</t>
  </si>
  <si>
    <t>18023; 21097 (22485)</t>
  </si>
  <si>
    <t>Доля выпускников муниципальных общеобразовательных учреждений, не получивших аттестат о среднем общем образовании, в общей численности выпускников муниципальных общеобразовательных учреждений (%)</t>
  </si>
  <si>
    <t>Доля выпускников муниципальных общеобразовательных учреждений, сдавших ЕГЭ по русскому языку и математике, в общей численности выпускников муниципальных общеобразовательных учреждений, сдававших ЕГЭ по данным предметам (%)</t>
  </si>
  <si>
    <t>Расходы бюджета муниципального образования на общее образование в расчете на одного обучающегося в муниципальных общеобразовательных учреждениях (тыс.руб.)</t>
  </si>
  <si>
    <t xml:space="preserve"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 (%)                         </t>
  </si>
  <si>
    <t>не более 6,9</t>
  </si>
  <si>
    <t>не более 6,7</t>
  </si>
  <si>
    <t>Среднемесячная номинальная начисленная заработная плата работников муниципальных общеобразовательных учреждений (в том числе учителей) (руб.)</t>
  </si>
  <si>
    <t>Доля родителей (законных представителей), удовлетворенных качеством организации каникулярного отдыха детей от общего количества респондентов, принимавших участие в анкетировании (%)</t>
  </si>
  <si>
    <t>Доля детей первой и второй групп здоровья в общей численности обучающихся в муниципальных общеобразовательных учреждениях  (%)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</si>
  <si>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количестве муниципальных дошкольных образовательных учреждений (%)</t>
  </si>
  <si>
    <t>Доля муниципальных общеобразовательных учреждений и учреждений дополнительного образования детей, соответствующих современным требованиям обучения, в общем количестве муниципальных общеобразовательных учреждений и учреждений дополнительного образования детей  (%)</t>
  </si>
  <si>
    <t>Доля муниципальных общеобразовательных учреждений и учреждений дополнительного образования детей, здания которых находятся в аварийном состоянии или требуют капитального ремонта, в общем количестве муниципальных общеобразовательных учреждений и учреждений дополнительного образования детей (%)</t>
  </si>
  <si>
    <t>Доля детей-сирот и детей, оставшихся без попечения родителей, находящихся на воспитании в приемной семье, на содержание которых выплачиваются пособия от общего числа детей-сирот и детей, оставшихся без попечения  родителей, находящихся на воспитании в приемной семье, имеющих право на получение пособия (%)</t>
  </si>
  <si>
    <t>Доля приемных родителей, получающих вознаграждение за осуществление обязанностей по договору о приемной семье от общего числа приемных родителей, имеющих право на получение денежного вознаграждения за осуществление обязанностей по договору о приемной семье (%)</t>
  </si>
  <si>
    <t>Доля детей-сирот и детей, оставшихся без попечения родителей, обучающихся в образовательных организациях, получающих выплату компенсации, связанной с возмещением расходов на проезд в городском транспорте от общего числа детей-сирот и детей, оставшихся без попечения родителей, от законных представителей которых поступили заявления о выплате компенсации (%)</t>
  </si>
  <si>
    <t>Доля детей-сирот и детей, оставшихся без попечения родителей, находящихся на воспитании в семьях опекунов, на содержание которых выплачиваются пособия от общего числа детей-сирот и детей, оставшихся без попечения родителей, находящихся на воспитании в семьях опекунов, имеющих право на получение пособия (%)</t>
  </si>
  <si>
    <r>
      <rPr>
        <u val="single"/>
        <sz val="10"/>
        <color indexed="8"/>
        <rFont val="Times New Roman"/>
        <family val="1"/>
      </rPr>
      <t>Цели подпрограммы:</t>
    </r>
    <r>
      <rPr>
        <sz val="10"/>
        <color indexed="8"/>
        <rFont val="Times New Roman"/>
        <family val="1"/>
      </rPr>
      <t xml:space="preserve"> осуществление координации деятельности образовательных учреждений для создания оптимальных условий по предоставлению качественных образовательных услуг; повышение эффективности управления системой образования в городе Пензе
</t>
    </r>
  </si>
  <si>
    <t>22590 (24325)</t>
  </si>
  <si>
    <t>21097 (22485)</t>
  </si>
  <si>
    <t>Доля выпускников 11 классов, освоивших образовательные программы среднего общего образования от общего числа выпускников 11 классов общеобразовательных учреждений (%)</t>
  </si>
  <si>
    <t>не менее 99</t>
  </si>
  <si>
    <t>Удельный вес дошкольных образовательных учреждений, реализующих основную общеобразовательную программу в рамках введения ФГОС дошкольного образования в общем количестве дошк.образовательных учреждений (%)</t>
  </si>
  <si>
    <t>19017; 23565 (24853)</t>
  </si>
  <si>
    <t>23565 (24853)</t>
  </si>
  <si>
    <t>Приложение № 12</t>
  </si>
  <si>
    <t>не более 6,4</t>
  </si>
  <si>
    <t>Доля выпускников 9 классов, продолживших получение образования в общеобразовательных и профессиональных образовательных организациях (%)</t>
  </si>
  <si>
    <t>19231; 23565 (24853)</t>
  </si>
  <si>
    <t>Управление образования города Пензы, муниципальные учреждения, в отношении которых функции и полномочия учредителя осуществляет Управление образования города Пензы</t>
  </si>
  <si>
    <t>Управление образования города Пензы, муниципальные учреждения в отношении которых функции и полномочия учредителя осуществляет Управление образования города Пензы</t>
  </si>
  <si>
    <t>Управление образования города Пензы, администрации районов города Пензы, Комитет по физической культуре, спорту и молодежной политике города Пензы, муниципальные учреждения, в отношении которых функции и полномочия учредителя осуществляет Управление образования города Пензы</t>
  </si>
  <si>
    <t>Управление образования города Пензы, МКУ "ЦКОиМОУО" города Пензы</t>
  </si>
  <si>
    <t>Управление образования города Пензы, МБУ "ХЭК" г.Пензы</t>
  </si>
  <si>
    <t>Наименование мероприятий</t>
  </si>
  <si>
    <t xml:space="preserve">от 13.02.2017  №214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</si>
</sst>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mmm/yyyy"/>
    <numFmt numFmtId="178" formatCode="[$-FC19]d\ mmmm\ yyyy\ &quot;г.&quot;"/>
    <numFmt numFmtId="179" formatCode="#,##0.0"/>
    <numFmt numFmtId="180" formatCode="#,##0.0000"/>
    <numFmt numFmtId="181" formatCode="#,##0.00000"/>
    <numFmt numFmtId="182" formatCode="#,##0.0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b/>
      <sz val="10.5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  <font>
      <b/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justify"/>
    </xf>
    <xf numFmtId="0" fontId="54" fillId="0" borderId="0" xfId="0" applyFont="1" applyAlignment="1">
      <alignment horizontal="left"/>
    </xf>
    <xf numFmtId="49" fontId="55" fillId="0" borderId="10" xfId="0" applyNumberFormat="1" applyFont="1" applyBorder="1" applyAlignment="1">
      <alignment horizontal="justify" vertical="top" wrapText="1"/>
    </xf>
    <xf numFmtId="49" fontId="55" fillId="0" borderId="10" xfId="0" applyNumberFormat="1" applyFont="1" applyBorder="1" applyAlignment="1">
      <alignment horizontal="center" vertical="top" wrapText="1"/>
    </xf>
    <xf numFmtId="0" fontId="55" fillId="0" borderId="10" xfId="0" applyNumberFormat="1" applyFont="1" applyBorder="1" applyAlignment="1">
      <alignment vertical="top" wrapText="1"/>
    </xf>
    <xf numFmtId="0" fontId="55" fillId="0" borderId="10" xfId="0" applyNumberFormat="1" applyFont="1" applyBorder="1" applyAlignment="1">
      <alignment horizontal="left" vertical="top" wrapText="1"/>
    </xf>
    <xf numFmtId="49" fontId="56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76" fontId="55" fillId="0" borderId="10" xfId="0" applyNumberFormat="1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4" fontId="55" fillId="0" borderId="0" xfId="0" applyNumberFormat="1" applyFont="1" applyAlignment="1">
      <alignment/>
    </xf>
    <xf numFmtId="176" fontId="4" fillId="0" borderId="10" xfId="0" applyNumberFormat="1" applyFont="1" applyBorder="1" applyAlignment="1">
      <alignment vertical="top" wrapText="1"/>
    </xf>
    <xf numFmtId="176" fontId="57" fillId="0" borderId="10" xfId="0" applyNumberFormat="1" applyFont="1" applyBorder="1" applyAlignment="1">
      <alignment vertical="top" wrapText="1"/>
    </xf>
    <xf numFmtId="0" fontId="55" fillId="0" borderId="0" xfId="0" applyFont="1" applyAlignment="1">
      <alignment horizontal="left"/>
    </xf>
    <xf numFmtId="0" fontId="55" fillId="0" borderId="10" xfId="0" applyFont="1" applyBorder="1" applyAlignment="1">
      <alignment vertical="top" wrapText="1"/>
    </xf>
    <xf numFmtId="0" fontId="55" fillId="0" borderId="10" xfId="0" applyFont="1" applyBorder="1" applyAlignment="1">
      <alignment horizontal="center" vertical="top" wrapText="1"/>
    </xf>
    <xf numFmtId="0" fontId="58" fillId="0" borderId="0" xfId="0" applyFont="1" applyAlignment="1">
      <alignment horizontal="justify"/>
    </xf>
    <xf numFmtId="0" fontId="58" fillId="0" borderId="0" xfId="0" applyFont="1" applyAlignment="1">
      <alignment/>
    </xf>
    <xf numFmtId="0" fontId="56" fillId="0" borderId="10" xfId="0" applyFont="1" applyBorder="1" applyAlignment="1">
      <alignment horizontal="center" vertical="top" wrapText="1"/>
    </xf>
    <xf numFmtId="0" fontId="56" fillId="0" borderId="10" xfId="0" applyNumberFormat="1" applyFont="1" applyBorder="1" applyAlignment="1">
      <alignment horizontal="left" vertical="top" wrapText="1"/>
    </xf>
    <xf numFmtId="0" fontId="59" fillId="0" borderId="10" xfId="0" applyFont="1" applyBorder="1" applyAlignment="1">
      <alignment vertical="top" wrapText="1"/>
    </xf>
    <xf numFmtId="0" fontId="56" fillId="0" borderId="10" xfId="0" applyFont="1" applyBorder="1" applyAlignment="1">
      <alignment vertical="top" wrapText="1"/>
    </xf>
    <xf numFmtId="14" fontId="56" fillId="0" borderId="10" xfId="0" applyNumberFormat="1" applyFont="1" applyBorder="1" applyAlignment="1">
      <alignment vertical="top" wrapText="1"/>
    </xf>
    <xf numFmtId="176" fontId="59" fillId="0" borderId="10" xfId="0" applyNumberFormat="1" applyFont="1" applyBorder="1" applyAlignment="1">
      <alignment vertical="top" wrapText="1"/>
    </xf>
    <xf numFmtId="176" fontId="56" fillId="0" borderId="10" xfId="0" applyNumberFormat="1" applyFont="1" applyBorder="1" applyAlignment="1">
      <alignment vertical="top" wrapText="1"/>
    </xf>
    <xf numFmtId="49" fontId="56" fillId="0" borderId="10" xfId="0" applyNumberFormat="1" applyFont="1" applyBorder="1" applyAlignment="1">
      <alignment horizontal="justify" vertical="top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NumberFormat="1" applyFont="1" applyBorder="1" applyAlignment="1">
      <alignment vertical="top" wrapText="1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4" fillId="0" borderId="0" xfId="0" applyFont="1" applyFill="1" applyAlignment="1">
      <alignment horizontal="left"/>
    </xf>
    <xf numFmtId="179" fontId="54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/>
    </xf>
    <xf numFmtId="1" fontId="55" fillId="0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60" fillId="0" borderId="0" xfId="0" applyFont="1" applyFill="1" applyAlignment="1">
      <alignment/>
    </xf>
    <xf numFmtId="182" fontId="55" fillId="0" borderId="10" xfId="0" applyNumberFormat="1" applyFont="1" applyFill="1" applyBorder="1" applyAlignment="1">
      <alignment horizontal="right" vertical="center" wrapText="1"/>
    </xf>
    <xf numFmtId="182" fontId="4" fillId="0" borderId="10" xfId="0" applyNumberFormat="1" applyFont="1" applyFill="1" applyBorder="1" applyAlignment="1">
      <alignment horizontal="right" vertical="center" wrapText="1"/>
    </xf>
    <xf numFmtId="179" fontId="10" fillId="0" borderId="10" xfId="0" applyNumberFormat="1" applyFont="1" applyFill="1" applyBorder="1" applyAlignment="1">
      <alignment vertical="top" wrapText="1"/>
    </xf>
    <xf numFmtId="179" fontId="61" fillId="0" borderId="10" xfId="0" applyNumberFormat="1" applyFont="1" applyFill="1" applyBorder="1" applyAlignment="1">
      <alignment horizontal="left"/>
    </xf>
    <xf numFmtId="4" fontId="61" fillId="0" borderId="10" xfId="0" applyNumberFormat="1" applyFont="1" applyFill="1" applyBorder="1" applyAlignment="1">
      <alignment vertical="top" wrapText="1"/>
    </xf>
    <xf numFmtId="0" fontId="61" fillId="0" borderId="1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10" fillId="0" borderId="10" xfId="0" applyFont="1" applyFill="1" applyBorder="1" applyAlignment="1">
      <alignment horizontal="left" vertical="center"/>
    </xf>
    <xf numFmtId="4" fontId="10" fillId="0" borderId="1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62" fillId="0" borderId="0" xfId="0" applyFont="1" applyFill="1" applyBorder="1" applyAlignment="1">
      <alignment horizontal="left" vertical="top"/>
    </xf>
    <xf numFmtId="0" fontId="63" fillId="0" borderId="0" xfId="0" applyFont="1" applyFill="1" applyAlignment="1">
      <alignment/>
    </xf>
    <xf numFmtId="0" fontId="62" fillId="0" borderId="0" xfId="0" applyFont="1" applyFill="1" applyAlignment="1">
      <alignment/>
    </xf>
    <xf numFmtId="179" fontId="13" fillId="0" borderId="0" xfId="0" applyNumberFormat="1" applyFont="1" applyFill="1" applyBorder="1" applyAlignment="1">
      <alignment vertical="top"/>
    </xf>
    <xf numFmtId="0" fontId="61" fillId="0" borderId="10" xfId="0" applyFont="1" applyFill="1" applyBorder="1" applyAlignment="1">
      <alignment horizontal="left"/>
    </xf>
    <xf numFmtId="14" fontId="55" fillId="0" borderId="10" xfId="0" applyNumberFormat="1" applyFont="1" applyFill="1" applyBorder="1" applyAlignment="1">
      <alignment horizontal="right" vertical="center" wrapText="1"/>
    </xf>
    <xf numFmtId="179" fontId="10" fillId="0" borderId="1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61" fillId="0" borderId="10" xfId="0" applyFont="1" applyFill="1" applyBorder="1" applyAlignment="1">
      <alignment/>
    </xf>
    <xf numFmtId="14" fontId="4" fillId="0" borderId="10" xfId="0" applyNumberFormat="1" applyFont="1" applyFill="1" applyBorder="1" applyAlignment="1">
      <alignment horizontal="right" vertical="center" wrapText="1"/>
    </xf>
    <xf numFmtId="182" fontId="12" fillId="0" borderId="10" xfId="0" applyNumberFormat="1" applyFont="1" applyFill="1" applyBorder="1" applyAlignment="1">
      <alignment horizontal="right" vertical="center" wrapText="1"/>
    </xf>
    <xf numFmtId="17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4" fillId="0" borderId="0" xfId="0" applyFont="1" applyFill="1" applyAlignment="1">
      <alignment horizontal="center"/>
    </xf>
    <xf numFmtId="4" fontId="10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top" wrapText="1"/>
    </xf>
    <xf numFmtId="179" fontId="4" fillId="0" borderId="10" xfId="0" applyNumberFormat="1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top" wrapText="1"/>
    </xf>
    <xf numFmtId="179" fontId="10" fillId="0" borderId="10" xfId="0" applyNumberFormat="1" applyFont="1" applyFill="1" applyBorder="1" applyAlignment="1">
      <alignment horizontal="left" vertical="top" wrapText="1"/>
    </xf>
    <xf numFmtId="0" fontId="61" fillId="0" borderId="10" xfId="0" applyFont="1" applyFill="1" applyBorder="1" applyAlignment="1">
      <alignment horizontal="left" vertical="top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61" fillId="0" borderId="1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/>
    </xf>
    <xf numFmtId="0" fontId="55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179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179" fontId="10" fillId="0" borderId="10" xfId="0" applyNumberFormat="1" applyFont="1" applyFill="1" applyBorder="1" applyAlignment="1">
      <alignment horizontal="left" vertical="center" wrapText="1"/>
    </xf>
    <xf numFmtId="0" fontId="55" fillId="0" borderId="10" xfId="0" applyNumberFormat="1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8" fillId="0" borderId="0" xfId="0" applyFont="1" applyAlignment="1">
      <alignment horizontal="center"/>
    </xf>
    <xf numFmtId="0" fontId="56" fillId="0" borderId="10" xfId="0" applyFont="1" applyBorder="1" applyAlignment="1">
      <alignment vertical="top" wrapText="1"/>
    </xf>
    <xf numFmtId="0" fontId="64" fillId="0" borderId="10" xfId="0" applyFont="1" applyBorder="1" applyAlignment="1">
      <alignment horizontal="center" vertical="top" wrapText="1"/>
    </xf>
    <xf numFmtId="49" fontId="56" fillId="0" borderId="11" xfId="0" applyNumberFormat="1" applyFont="1" applyBorder="1" applyAlignment="1">
      <alignment horizontal="left" vertical="top" wrapText="1"/>
    </xf>
    <xf numFmtId="49" fontId="56" fillId="0" borderId="12" xfId="0" applyNumberFormat="1" applyFont="1" applyBorder="1" applyAlignment="1">
      <alignment horizontal="left" vertical="top" wrapText="1"/>
    </xf>
    <xf numFmtId="49" fontId="56" fillId="0" borderId="13" xfId="0" applyNumberFormat="1" applyFont="1" applyBorder="1" applyAlignment="1">
      <alignment horizontal="left" vertical="top" wrapText="1"/>
    </xf>
    <xf numFmtId="0" fontId="56" fillId="0" borderId="11" xfId="0" applyFont="1" applyFill="1" applyBorder="1" applyAlignment="1">
      <alignment horizontal="left" vertical="top" wrapText="1"/>
    </xf>
    <xf numFmtId="0" fontId="56" fillId="0" borderId="12" xfId="0" applyFont="1" applyFill="1" applyBorder="1" applyAlignment="1">
      <alignment horizontal="left" vertical="top" wrapText="1"/>
    </xf>
    <xf numFmtId="0" fontId="56" fillId="0" borderId="13" xfId="0" applyFont="1" applyFill="1" applyBorder="1" applyAlignment="1">
      <alignment horizontal="left" vertical="top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top" wrapText="1"/>
    </xf>
    <xf numFmtId="0" fontId="56" fillId="0" borderId="12" xfId="0" applyFont="1" applyBorder="1" applyAlignment="1">
      <alignment horizontal="left" vertical="top" wrapText="1"/>
    </xf>
    <xf numFmtId="0" fontId="56" fillId="0" borderId="13" xfId="0" applyFont="1" applyBorder="1" applyAlignment="1">
      <alignment horizontal="left" vertical="top" wrapText="1"/>
    </xf>
    <xf numFmtId="0" fontId="56" fillId="0" borderId="11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top" wrapText="1"/>
    </xf>
    <xf numFmtId="0" fontId="56" fillId="0" borderId="11" xfId="0" applyNumberFormat="1" applyFont="1" applyBorder="1" applyAlignment="1">
      <alignment horizontal="left" vertical="top" wrapText="1"/>
    </xf>
    <xf numFmtId="0" fontId="56" fillId="0" borderId="12" xfId="0" applyNumberFormat="1" applyFont="1" applyBorder="1" applyAlignment="1">
      <alignment horizontal="left" vertical="top" wrapText="1"/>
    </xf>
    <xf numFmtId="0" fontId="56" fillId="0" borderId="13" xfId="0" applyNumberFormat="1" applyFont="1" applyBorder="1" applyAlignment="1">
      <alignment horizontal="left" vertical="top" wrapText="1"/>
    </xf>
    <xf numFmtId="0" fontId="56" fillId="0" borderId="11" xfId="0" applyNumberFormat="1" applyFont="1" applyBorder="1" applyAlignment="1">
      <alignment horizontal="center" vertical="top" wrapText="1"/>
    </xf>
    <xf numFmtId="0" fontId="56" fillId="0" borderId="12" xfId="0" applyNumberFormat="1" applyFont="1" applyBorder="1" applyAlignment="1">
      <alignment horizontal="center" vertical="top" wrapText="1"/>
    </xf>
    <xf numFmtId="0" fontId="56" fillId="0" borderId="13" xfId="0" applyNumberFormat="1" applyFont="1" applyBorder="1" applyAlignment="1">
      <alignment horizontal="center" vertical="top" wrapText="1"/>
    </xf>
    <xf numFmtId="0" fontId="54" fillId="0" borderId="0" xfId="0" applyFont="1" applyAlignment="1">
      <alignment horizontal="center"/>
    </xf>
    <xf numFmtId="0" fontId="55" fillId="0" borderId="10" xfId="0" applyFont="1" applyBorder="1" applyAlignment="1">
      <alignment vertical="top" wrapText="1"/>
    </xf>
    <xf numFmtId="0" fontId="55" fillId="0" borderId="10" xfId="0" applyFont="1" applyBorder="1" applyAlignment="1">
      <alignment horizontal="center" vertical="top" wrapText="1"/>
    </xf>
    <xf numFmtId="49" fontId="55" fillId="0" borderId="11" xfId="0" applyNumberFormat="1" applyFont="1" applyBorder="1" applyAlignment="1">
      <alignment horizontal="left" vertical="top" wrapText="1"/>
    </xf>
    <xf numFmtId="49" fontId="55" fillId="0" borderId="12" xfId="0" applyNumberFormat="1" applyFont="1" applyBorder="1" applyAlignment="1">
      <alignment horizontal="left" vertical="top" wrapText="1"/>
    </xf>
    <xf numFmtId="49" fontId="55" fillId="0" borderId="13" xfId="0" applyNumberFormat="1" applyFont="1" applyBorder="1" applyAlignment="1">
      <alignment horizontal="left" vertical="top" wrapText="1"/>
    </xf>
    <xf numFmtId="0" fontId="55" fillId="0" borderId="11" xfId="0" applyFont="1" applyFill="1" applyBorder="1" applyAlignment="1">
      <alignment horizontal="left" vertical="top" wrapText="1"/>
    </xf>
    <xf numFmtId="0" fontId="55" fillId="0" borderId="12" xfId="0" applyFont="1" applyFill="1" applyBorder="1" applyAlignment="1">
      <alignment horizontal="left" vertical="top" wrapText="1"/>
    </xf>
    <xf numFmtId="0" fontId="55" fillId="0" borderId="13" xfId="0" applyFont="1" applyFill="1" applyBorder="1" applyAlignment="1">
      <alignment horizontal="left" vertical="top" wrapText="1"/>
    </xf>
    <xf numFmtId="0" fontId="55" fillId="0" borderId="11" xfId="0" applyFont="1" applyBorder="1" applyAlignment="1">
      <alignment horizontal="left" vertical="top" wrapText="1"/>
    </xf>
    <xf numFmtId="0" fontId="55" fillId="0" borderId="12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0" fontId="55" fillId="0" borderId="11" xfId="0" applyNumberFormat="1" applyFont="1" applyBorder="1" applyAlignment="1">
      <alignment horizontal="left" vertical="top" wrapText="1"/>
    </xf>
    <xf numFmtId="0" fontId="55" fillId="0" borderId="13" xfId="0" applyNumberFormat="1" applyFont="1" applyBorder="1" applyAlignment="1">
      <alignment horizontal="left" vertical="top" wrapText="1"/>
    </xf>
    <xf numFmtId="0" fontId="55" fillId="0" borderId="12" xfId="0" applyNumberFormat="1" applyFont="1" applyBorder="1" applyAlignment="1">
      <alignment horizontal="left" vertical="top" wrapText="1"/>
    </xf>
    <xf numFmtId="0" fontId="55" fillId="0" borderId="11" xfId="0" applyNumberFormat="1" applyFont="1" applyBorder="1" applyAlignment="1">
      <alignment horizontal="center" vertical="top" wrapText="1"/>
    </xf>
    <xf numFmtId="0" fontId="55" fillId="0" borderId="12" xfId="0" applyNumberFormat="1" applyFont="1" applyBorder="1" applyAlignment="1">
      <alignment horizontal="center" vertical="top" wrapText="1"/>
    </xf>
    <xf numFmtId="0" fontId="55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60;&#1072;&#1081;&#1083;&#1099;%20&#1086;&#1073;&#1084;&#1077;&#1085;&#1072;\&#1054;&#1041;&#1065;&#1048;&#1045;%20&#1044;&#1054;&#1050;&#1059;&#1052;&#1045;&#1053;&#1058;&#1067;\&#1088;&#1072;&#1073;&#1086;&#1095;&#1080;&#1081;%202015\&#1055;&#1056;&#1054;&#1043;&#1056;&#1040;&#1052;&#1052;&#1040;%20&#1056;&#1040;&#1047;&#1042;&#1048;&#1058;&#1048;&#1071;%20&#1054;&#1041;&#1056;&#1040;&#1047;&#1054;&#1042;&#1040;&#1053;&#1048;&#1071;%20&#1053;&#1040;%202015-20%20&#1043;&#1043;\&#1088;&#1077;&#1076;&#1072;&#1082;&#1094;&#1080;&#1103;%20&#1087;&#1086;%20&#1060;&#1045;&#1042;&#1056;&#1040;&#1051;&#1068;&#1057;&#1050;&#1054;&#1049;%20&#1076;&#1091;&#1084;&#1077;\2015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ная роспись"/>
      <sheetName val="бюджетная роспись (с изм 2015)"/>
      <sheetName val="бюджетная роспись (с изм 2016)"/>
      <sheetName val="бюджетная роспись 15-16гг."/>
      <sheetName val="бюджетная заявка"/>
      <sheetName val="Лист1"/>
    </sheetNames>
    <sheetDataSet>
      <sheetData sheetId="3">
        <row r="19">
          <cell r="H19">
            <v>1323040</v>
          </cell>
          <cell r="J19">
            <v>1323040</v>
          </cell>
        </row>
        <row r="23">
          <cell r="H23">
            <v>2230800</v>
          </cell>
          <cell r="J23">
            <v>2197400</v>
          </cell>
        </row>
        <row r="30">
          <cell r="H30">
            <v>320971902</v>
          </cell>
          <cell r="J30">
            <v>333980344</v>
          </cell>
        </row>
        <row r="43">
          <cell r="H43">
            <v>5644480</v>
          </cell>
          <cell r="J43">
            <v>5641880</v>
          </cell>
        </row>
        <row r="56">
          <cell r="H56">
            <v>656470</v>
          </cell>
          <cell r="J56">
            <v>656470</v>
          </cell>
        </row>
        <row r="58">
          <cell r="H58">
            <v>2600</v>
          </cell>
          <cell r="J58">
            <v>0</v>
          </cell>
        </row>
        <row r="63">
          <cell r="H63">
            <v>3018000</v>
          </cell>
          <cell r="J63">
            <v>3018000</v>
          </cell>
        </row>
        <row r="66">
          <cell r="H66">
            <v>61154100.00000001</v>
          </cell>
          <cell r="J66">
            <v>61154100.00000001</v>
          </cell>
        </row>
        <row r="69">
          <cell r="H69">
            <v>1400500</v>
          </cell>
          <cell r="J69">
            <v>1400500</v>
          </cell>
        </row>
        <row r="77">
          <cell r="H77">
            <v>79264300</v>
          </cell>
          <cell r="J77">
            <v>15153400</v>
          </cell>
        </row>
        <row r="82">
          <cell r="H82">
            <v>22757100</v>
          </cell>
          <cell r="J82">
            <v>23092800</v>
          </cell>
        </row>
        <row r="86">
          <cell r="H86">
            <v>68700</v>
          </cell>
          <cell r="J86">
            <v>68700</v>
          </cell>
        </row>
        <row r="90">
          <cell r="H90">
            <v>1417185300</v>
          </cell>
          <cell r="J90">
            <v>1438397100</v>
          </cell>
        </row>
        <row r="93">
          <cell r="H93">
            <v>26698200</v>
          </cell>
        </row>
        <row r="94">
          <cell r="J94">
            <v>26975600</v>
          </cell>
        </row>
        <row r="100">
          <cell r="H100">
            <v>319556911</v>
          </cell>
          <cell r="J100">
            <v>319556911</v>
          </cell>
        </row>
        <row r="113">
          <cell r="H113">
            <v>10521136</v>
          </cell>
          <cell r="J113">
            <v>10521136</v>
          </cell>
        </row>
        <row r="127">
          <cell r="H127">
            <v>271277509</v>
          </cell>
          <cell r="J127">
            <v>308304509</v>
          </cell>
        </row>
        <row r="141">
          <cell r="H141">
            <v>9025600</v>
          </cell>
          <cell r="J141">
            <v>8690000</v>
          </cell>
        </row>
        <row r="156">
          <cell r="H156">
            <v>110952500</v>
          </cell>
          <cell r="J156">
            <v>110952500</v>
          </cell>
        </row>
        <row r="159">
          <cell r="H159">
            <v>2009500</v>
          </cell>
          <cell r="J159">
            <v>2009500</v>
          </cell>
        </row>
        <row r="166">
          <cell r="J166">
            <v>3578400</v>
          </cell>
        </row>
        <row r="168">
          <cell r="H168">
            <v>3578400</v>
          </cell>
        </row>
        <row r="172">
          <cell r="H172">
            <v>1401712900</v>
          </cell>
          <cell r="J172">
            <v>1421956900</v>
          </cell>
        </row>
        <row r="175">
          <cell r="H175">
            <v>29962600</v>
          </cell>
          <cell r="J175">
            <v>30395600</v>
          </cell>
        </row>
        <row r="182">
          <cell r="H182">
            <v>4635230</v>
          </cell>
          <cell r="J182">
            <v>4635230</v>
          </cell>
        </row>
        <row r="185">
          <cell r="H185">
            <v>110670</v>
          </cell>
          <cell r="J185">
            <v>110670</v>
          </cell>
        </row>
        <row r="192">
          <cell r="H192">
            <v>1822600</v>
          </cell>
          <cell r="J192">
            <v>1707400</v>
          </cell>
        </row>
        <row r="200">
          <cell r="H200">
            <v>116752107</v>
          </cell>
          <cell r="J200">
            <v>116678200</v>
          </cell>
        </row>
        <row r="214">
          <cell r="H214">
            <v>5443100</v>
          </cell>
          <cell r="J214">
            <v>5443100</v>
          </cell>
        </row>
        <row r="218">
          <cell r="H218">
            <v>278900</v>
          </cell>
          <cell r="J218">
            <v>265000</v>
          </cell>
        </row>
        <row r="224">
          <cell r="H224">
            <v>13515</v>
          </cell>
          <cell r="J224">
            <v>13515</v>
          </cell>
        </row>
        <row r="226">
          <cell r="H226">
            <v>3985</v>
          </cell>
          <cell r="J226">
            <v>3985</v>
          </cell>
        </row>
        <row r="233">
          <cell r="H233">
            <v>28669600</v>
          </cell>
          <cell r="J233">
            <v>28285000</v>
          </cell>
        </row>
        <row r="236">
          <cell r="H236">
            <v>4699400</v>
          </cell>
          <cell r="J236">
            <v>4699400</v>
          </cell>
        </row>
        <row r="241">
          <cell r="H241">
            <v>80500</v>
          </cell>
          <cell r="J241">
            <v>80500</v>
          </cell>
        </row>
        <row r="246">
          <cell r="H246">
            <v>3274600</v>
          </cell>
          <cell r="J246">
            <v>3449300</v>
          </cell>
        </row>
        <row r="254">
          <cell r="H254">
            <v>128400</v>
          </cell>
          <cell r="J254">
            <v>128400</v>
          </cell>
        </row>
        <row r="256">
          <cell r="H256">
            <v>4400</v>
          </cell>
          <cell r="J256">
            <v>4400</v>
          </cell>
        </row>
        <row r="261">
          <cell r="H261">
            <v>1878700</v>
          </cell>
          <cell r="J261">
            <v>1878700</v>
          </cell>
        </row>
        <row r="264">
          <cell r="H264">
            <v>340500</v>
          </cell>
          <cell r="J264">
            <v>340500</v>
          </cell>
        </row>
        <row r="268">
          <cell r="H268">
            <v>253600</v>
          </cell>
          <cell r="J268">
            <v>253600</v>
          </cell>
        </row>
        <row r="273">
          <cell r="H273">
            <v>2114700</v>
          </cell>
          <cell r="J273">
            <v>2114700</v>
          </cell>
        </row>
        <row r="276">
          <cell r="H276">
            <v>383200</v>
          </cell>
          <cell r="J276">
            <v>383200</v>
          </cell>
        </row>
        <row r="280">
          <cell r="H280">
            <v>337800</v>
          </cell>
          <cell r="J280">
            <v>337800</v>
          </cell>
        </row>
        <row r="285">
          <cell r="H285">
            <v>234700</v>
          </cell>
          <cell r="J285">
            <v>238200</v>
          </cell>
        </row>
        <row r="289">
          <cell r="H289">
            <v>229100</v>
          </cell>
          <cell r="J289">
            <v>232400</v>
          </cell>
        </row>
        <row r="297">
          <cell r="H297">
            <v>202300</v>
          </cell>
          <cell r="J297">
            <v>202300</v>
          </cell>
        </row>
        <row r="300">
          <cell r="H300">
            <v>63222000</v>
          </cell>
          <cell r="J300">
            <v>63222000</v>
          </cell>
        </row>
        <row r="304">
          <cell r="H304">
            <v>41000</v>
          </cell>
          <cell r="J304">
            <v>41000</v>
          </cell>
        </row>
        <row r="307">
          <cell r="H307">
            <v>13702800</v>
          </cell>
          <cell r="J307">
            <v>13702800</v>
          </cell>
        </row>
        <row r="311">
          <cell r="H311">
            <v>16900</v>
          </cell>
          <cell r="J311">
            <v>16900</v>
          </cell>
        </row>
        <row r="314">
          <cell r="H314">
            <v>8252400</v>
          </cell>
          <cell r="J314">
            <v>8252400</v>
          </cell>
        </row>
        <row r="318">
          <cell r="H318">
            <v>220200</v>
          </cell>
          <cell r="J318">
            <v>220200</v>
          </cell>
        </row>
        <row r="321">
          <cell r="H321">
            <v>73398100</v>
          </cell>
          <cell r="J321">
            <v>73398100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1"/>
  <sheetViews>
    <sheetView tabSelected="1" view="pageBreakPreview" zoomScale="90" zoomScaleSheetLayoutView="90" zoomScalePageLayoutView="0" workbookViewId="0" topLeftCell="A1">
      <selection activeCell="Q3" sqref="Q3"/>
    </sheetView>
  </sheetViews>
  <sheetFormatPr defaultColWidth="9.140625" defaultRowHeight="15"/>
  <cols>
    <col min="1" max="1" width="4.8515625" style="32" customWidth="1"/>
    <col min="2" max="2" width="26.7109375" style="30" customWidth="1"/>
    <col min="3" max="3" width="14.57421875" style="36" customWidth="1"/>
    <col min="4" max="4" width="6.8515625" style="30" customWidth="1"/>
    <col min="5" max="5" width="12.140625" style="30" customWidth="1"/>
    <col min="6" max="6" width="11.57421875" style="30" customWidth="1"/>
    <col min="7" max="7" width="12.28125" style="30" customWidth="1"/>
    <col min="8" max="8" width="9.00390625" style="30" customWidth="1"/>
    <col min="9" max="9" width="8.140625" style="30" customWidth="1"/>
    <col min="10" max="10" width="15.00390625" style="30" customWidth="1"/>
    <col min="11" max="11" width="17.8515625" style="30" customWidth="1"/>
    <col min="12" max="12" width="14.8515625" style="30" customWidth="1"/>
    <col min="13" max="13" width="16.8515625" style="30" customWidth="1"/>
    <col min="14" max="14" width="13.28125" style="30" customWidth="1"/>
    <col min="15" max="15" width="16.00390625" style="30" customWidth="1"/>
    <col min="16" max="16" width="12.140625" style="30" customWidth="1"/>
    <col min="17" max="17" width="13.8515625" style="30" customWidth="1"/>
    <col min="18" max="16384" width="9.140625" style="30" customWidth="1"/>
  </cols>
  <sheetData>
    <row r="1" spans="8:17" s="32" customFormat="1" ht="15" customHeight="1">
      <c r="H1" s="33"/>
      <c r="I1" s="33"/>
      <c r="J1" s="33"/>
      <c r="L1" s="49"/>
      <c r="O1" s="49"/>
      <c r="Q1" s="49" t="s">
        <v>243</v>
      </c>
    </row>
    <row r="2" spans="8:17" s="32" customFormat="1" ht="15">
      <c r="H2" s="33"/>
      <c r="I2" s="33"/>
      <c r="J2" s="33"/>
      <c r="L2" s="49"/>
      <c r="O2" s="49"/>
      <c r="Q2" s="49" t="s">
        <v>135</v>
      </c>
    </row>
    <row r="3" spans="8:17" s="32" customFormat="1" ht="15" customHeight="1">
      <c r="H3" s="33"/>
      <c r="I3" s="33"/>
      <c r="J3" s="33"/>
      <c r="L3" s="49"/>
      <c r="O3" s="49"/>
      <c r="Q3" s="49" t="s">
        <v>253</v>
      </c>
    </row>
    <row r="4" spans="12:17" s="32" customFormat="1" ht="15" hidden="1">
      <c r="L4" s="49"/>
      <c r="O4" s="49"/>
      <c r="Q4" s="49"/>
    </row>
    <row r="5" spans="12:17" s="32" customFormat="1" ht="15">
      <c r="L5" s="49"/>
      <c r="O5" s="49"/>
      <c r="Q5" s="49"/>
    </row>
    <row r="6" spans="8:17" s="32" customFormat="1" ht="15">
      <c r="H6" s="33"/>
      <c r="I6" s="33"/>
      <c r="J6" s="33"/>
      <c r="L6" s="49"/>
      <c r="O6" s="49"/>
      <c r="Q6" s="49" t="s">
        <v>190</v>
      </c>
    </row>
    <row r="7" spans="8:17" s="32" customFormat="1" ht="15">
      <c r="H7" s="33"/>
      <c r="I7" s="33"/>
      <c r="J7" s="33"/>
      <c r="L7" s="49"/>
      <c r="O7" s="49"/>
      <c r="Q7" s="49" t="s">
        <v>111</v>
      </c>
    </row>
    <row r="8" spans="6:17" s="32" customFormat="1" ht="15">
      <c r="F8" s="33"/>
      <c r="H8" s="33"/>
      <c r="I8" s="33"/>
      <c r="J8" s="33"/>
      <c r="L8" s="49"/>
      <c r="O8" s="49"/>
      <c r="Q8" s="49" t="s">
        <v>120</v>
      </c>
    </row>
    <row r="9" ht="15">
      <c r="I9" s="34"/>
    </row>
    <row r="10" ht="15" hidden="1">
      <c r="I10" s="34"/>
    </row>
    <row r="11" spans="1:15" ht="15">
      <c r="A11" s="66" t="s">
        <v>163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</row>
    <row r="12" spans="1:15" ht="15">
      <c r="A12" s="66" t="s">
        <v>164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</row>
    <row r="13" spans="1:15" ht="15">
      <c r="A13" s="66" t="s">
        <v>121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</row>
    <row r="14" spans="1:10" ht="15">
      <c r="A14" s="33"/>
      <c r="B14" s="31"/>
      <c r="C14" s="37"/>
      <c r="D14" s="31"/>
      <c r="E14" s="31"/>
      <c r="F14" s="31"/>
      <c r="G14" s="31"/>
      <c r="H14" s="31"/>
      <c r="I14" s="31"/>
      <c r="J14" s="31"/>
    </row>
    <row r="15" spans="1:17" ht="15" customHeight="1">
      <c r="A15" s="70" t="s">
        <v>122</v>
      </c>
      <c r="B15" s="100" t="s">
        <v>252</v>
      </c>
      <c r="C15" s="84" t="s">
        <v>154</v>
      </c>
      <c r="D15" s="85" t="s">
        <v>155</v>
      </c>
      <c r="E15" s="87" t="s">
        <v>156</v>
      </c>
      <c r="F15" s="87"/>
      <c r="G15" s="87"/>
      <c r="H15" s="87"/>
      <c r="I15" s="87"/>
      <c r="J15" s="78" t="s">
        <v>162</v>
      </c>
      <c r="K15" s="78"/>
      <c r="L15" s="78"/>
      <c r="M15" s="78"/>
      <c r="N15" s="78"/>
      <c r="O15" s="78"/>
      <c r="P15" s="78"/>
      <c r="Q15" s="78"/>
    </row>
    <row r="16" spans="1:17" ht="18" customHeight="1">
      <c r="A16" s="70"/>
      <c r="B16" s="100"/>
      <c r="C16" s="84"/>
      <c r="D16" s="85"/>
      <c r="E16" s="101" t="s">
        <v>157</v>
      </c>
      <c r="F16" s="86" t="s">
        <v>158</v>
      </c>
      <c r="G16" s="86" t="s">
        <v>159</v>
      </c>
      <c r="H16" s="86" t="s">
        <v>160</v>
      </c>
      <c r="I16" s="86" t="s">
        <v>161</v>
      </c>
      <c r="J16" s="78"/>
      <c r="K16" s="78"/>
      <c r="L16" s="78"/>
      <c r="M16" s="78"/>
      <c r="N16" s="78"/>
      <c r="O16" s="78"/>
      <c r="P16" s="78"/>
      <c r="Q16" s="78"/>
    </row>
    <row r="17" spans="1:17" ht="21" customHeight="1">
      <c r="A17" s="70"/>
      <c r="B17" s="100"/>
      <c r="C17" s="84"/>
      <c r="D17" s="85"/>
      <c r="E17" s="101"/>
      <c r="F17" s="86"/>
      <c r="G17" s="86"/>
      <c r="H17" s="86"/>
      <c r="I17" s="86"/>
      <c r="J17" s="78"/>
      <c r="K17" s="78"/>
      <c r="L17" s="78"/>
      <c r="M17" s="78"/>
      <c r="N17" s="78"/>
      <c r="O17" s="78"/>
      <c r="P17" s="78"/>
      <c r="Q17" s="78"/>
    </row>
    <row r="18" spans="1:17" s="32" customFormat="1" ht="12.75" customHeight="1">
      <c r="A18" s="40">
        <v>1</v>
      </c>
      <c r="B18" s="40">
        <v>2</v>
      </c>
      <c r="C18" s="41">
        <v>3</v>
      </c>
      <c r="D18" s="40">
        <v>4</v>
      </c>
      <c r="E18" s="40">
        <v>5</v>
      </c>
      <c r="F18" s="40">
        <v>6</v>
      </c>
      <c r="G18" s="40">
        <v>7</v>
      </c>
      <c r="H18" s="40">
        <v>8</v>
      </c>
      <c r="I18" s="40">
        <v>9</v>
      </c>
      <c r="J18" s="88">
        <v>10</v>
      </c>
      <c r="K18" s="88"/>
      <c r="L18" s="88"/>
      <c r="M18" s="88"/>
      <c r="N18" s="88"/>
      <c r="O18" s="88"/>
      <c r="P18" s="88"/>
      <c r="Q18" s="88"/>
    </row>
    <row r="19" spans="1:17" ht="15" customHeight="1">
      <c r="A19" s="72" t="s">
        <v>33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</row>
    <row r="20" spans="1:17" ht="27.75" customHeight="1">
      <c r="A20" s="75" t="s">
        <v>185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</row>
    <row r="21" spans="1:17" ht="68.25" customHeight="1">
      <c r="A21" s="75" t="s">
        <v>186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</row>
    <row r="22" spans="1:17" ht="85.5" customHeight="1">
      <c r="A22" s="65" t="s">
        <v>165</v>
      </c>
      <c r="B22" s="75" t="s">
        <v>127</v>
      </c>
      <c r="C22" s="80" t="s">
        <v>247</v>
      </c>
      <c r="D22" s="58" t="s">
        <v>19</v>
      </c>
      <c r="E22" s="43">
        <f>E23+E24+E25+E26+E27+E28</f>
        <v>2334.7508</v>
      </c>
      <c r="F22" s="43">
        <f>F23+F24+F25+F26+F27+F28</f>
        <v>2334.7508</v>
      </c>
      <c r="G22" s="43">
        <f>G23+G24+G25+G26+G27+G28</f>
        <v>0</v>
      </c>
      <c r="H22" s="43">
        <f>H23+H24+H25+H26+H27+H28</f>
        <v>0</v>
      </c>
      <c r="I22" s="43">
        <f>I23+I24+I25+I26+I27+I28</f>
        <v>0</v>
      </c>
      <c r="J22" s="77" t="s">
        <v>217</v>
      </c>
      <c r="K22" s="77"/>
      <c r="L22" s="77"/>
      <c r="M22" s="77"/>
      <c r="N22" s="76" t="s">
        <v>207</v>
      </c>
      <c r="O22" s="76"/>
      <c r="P22" s="77" t="s">
        <v>216</v>
      </c>
      <c r="Q22" s="77"/>
    </row>
    <row r="23" spans="1:17" ht="15">
      <c r="A23" s="65"/>
      <c r="B23" s="75"/>
      <c r="C23" s="81"/>
      <c r="D23" s="38">
        <v>2015</v>
      </c>
      <c r="E23" s="43">
        <f aca="true" t="shared" si="0" ref="E23:E28">F23+G23+H23+I23</f>
        <v>320.5178</v>
      </c>
      <c r="F23" s="43">
        <v>320.5178</v>
      </c>
      <c r="G23" s="43">
        <v>0</v>
      </c>
      <c r="H23" s="43">
        <v>0</v>
      </c>
      <c r="I23" s="43">
        <v>0</v>
      </c>
      <c r="J23" s="69" t="s">
        <v>208</v>
      </c>
      <c r="K23" s="69"/>
      <c r="L23" s="69"/>
      <c r="M23" s="69"/>
      <c r="N23" s="74">
        <v>85.36</v>
      </c>
      <c r="O23" s="74"/>
      <c r="P23" s="69">
        <v>18503</v>
      </c>
      <c r="Q23" s="69"/>
    </row>
    <row r="24" spans="1:17" ht="15">
      <c r="A24" s="65"/>
      <c r="B24" s="75"/>
      <c r="C24" s="81"/>
      <c r="D24" s="38">
        <v>2016</v>
      </c>
      <c r="E24" s="43">
        <f t="shared" si="0"/>
        <v>334.9646</v>
      </c>
      <c r="F24" s="44">
        <v>334.9646</v>
      </c>
      <c r="G24" s="43">
        <v>0</v>
      </c>
      <c r="H24" s="43">
        <v>0</v>
      </c>
      <c r="I24" s="43">
        <v>0</v>
      </c>
      <c r="J24" s="69" t="s">
        <v>209</v>
      </c>
      <c r="K24" s="69"/>
      <c r="L24" s="69"/>
      <c r="M24" s="69"/>
      <c r="N24" s="74">
        <v>83.78</v>
      </c>
      <c r="O24" s="74"/>
      <c r="P24" s="83">
        <v>19017</v>
      </c>
      <c r="Q24" s="83"/>
    </row>
    <row r="25" spans="1:17" ht="15">
      <c r="A25" s="65"/>
      <c r="B25" s="75"/>
      <c r="C25" s="81"/>
      <c r="D25" s="38">
        <v>2017</v>
      </c>
      <c r="E25" s="43">
        <f t="shared" si="0"/>
        <v>446.4587</v>
      </c>
      <c r="F25" s="43">
        <v>446.4587</v>
      </c>
      <c r="G25" s="43">
        <v>0</v>
      </c>
      <c r="H25" s="43">
        <v>0</v>
      </c>
      <c r="I25" s="43">
        <v>0</v>
      </c>
      <c r="J25" s="69" t="s">
        <v>210</v>
      </c>
      <c r="K25" s="69"/>
      <c r="L25" s="69"/>
      <c r="M25" s="69"/>
      <c r="N25" s="74">
        <v>84.19</v>
      </c>
      <c r="O25" s="74"/>
      <c r="P25" s="83">
        <v>19231</v>
      </c>
      <c r="Q25" s="83"/>
    </row>
    <row r="26" spans="1:17" ht="15">
      <c r="A26" s="65"/>
      <c r="B26" s="75"/>
      <c r="C26" s="81"/>
      <c r="D26" s="38">
        <v>2018</v>
      </c>
      <c r="E26" s="43">
        <f t="shared" si="0"/>
        <v>439.4167</v>
      </c>
      <c r="F26" s="43">
        <v>439.4167</v>
      </c>
      <c r="G26" s="43">
        <v>0</v>
      </c>
      <c r="H26" s="43">
        <v>0</v>
      </c>
      <c r="I26" s="43">
        <v>0</v>
      </c>
      <c r="J26" s="69" t="s">
        <v>211</v>
      </c>
      <c r="K26" s="69"/>
      <c r="L26" s="69"/>
      <c r="M26" s="69"/>
      <c r="N26" s="74">
        <v>84.77</v>
      </c>
      <c r="O26" s="74"/>
      <c r="P26" s="83">
        <v>19231</v>
      </c>
      <c r="Q26" s="83"/>
    </row>
    <row r="27" spans="1:17" ht="15">
      <c r="A27" s="65"/>
      <c r="B27" s="75"/>
      <c r="C27" s="81"/>
      <c r="D27" s="38">
        <v>2019</v>
      </c>
      <c r="E27" s="43">
        <f t="shared" si="0"/>
        <v>438.4504</v>
      </c>
      <c r="F27" s="43">
        <v>438.4504</v>
      </c>
      <c r="G27" s="43">
        <v>0</v>
      </c>
      <c r="H27" s="43">
        <v>0</v>
      </c>
      <c r="I27" s="43">
        <v>0</v>
      </c>
      <c r="J27" s="69" t="s">
        <v>212</v>
      </c>
      <c r="K27" s="69"/>
      <c r="L27" s="69"/>
      <c r="M27" s="69"/>
      <c r="N27" s="74">
        <v>84.79</v>
      </c>
      <c r="O27" s="74"/>
      <c r="P27" s="83">
        <v>19231</v>
      </c>
      <c r="Q27" s="83"/>
    </row>
    <row r="28" spans="1:17" ht="22.5" customHeight="1">
      <c r="A28" s="65"/>
      <c r="B28" s="75"/>
      <c r="C28" s="82"/>
      <c r="D28" s="38">
        <v>2020</v>
      </c>
      <c r="E28" s="43">
        <f t="shared" si="0"/>
        <v>354.9426</v>
      </c>
      <c r="F28" s="43">
        <v>354.9426</v>
      </c>
      <c r="G28" s="43">
        <v>0</v>
      </c>
      <c r="H28" s="43">
        <v>0</v>
      </c>
      <c r="I28" s="43">
        <v>0</v>
      </c>
      <c r="J28" s="69" t="s">
        <v>213</v>
      </c>
      <c r="K28" s="69"/>
      <c r="L28" s="69"/>
      <c r="M28" s="69"/>
      <c r="N28" s="74">
        <v>84.75</v>
      </c>
      <c r="O28" s="74"/>
      <c r="P28" s="83">
        <v>18023</v>
      </c>
      <c r="Q28" s="83"/>
    </row>
    <row r="29" spans="1:17" ht="53.25" customHeight="1">
      <c r="A29" s="65" t="s">
        <v>166</v>
      </c>
      <c r="B29" s="75" t="s">
        <v>123</v>
      </c>
      <c r="C29" s="70" t="s">
        <v>248</v>
      </c>
      <c r="D29" s="58" t="s">
        <v>19</v>
      </c>
      <c r="E29" s="43">
        <f>E30+E31+E32+E33+E34+E35</f>
        <v>95.84110000000001</v>
      </c>
      <c r="F29" s="43">
        <f>F30+F31+F32+F33+F34+F35</f>
        <v>95.84110000000001</v>
      </c>
      <c r="G29" s="43">
        <f>G30+G31+G32+G33+G34+G35</f>
        <v>0</v>
      </c>
      <c r="H29" s="43">
        <f>H30+H31+H32+H33+H34+H35</f>
        <v>0</v>
      </c>
      <c r="I29" s="43">
        <f>I30+I31+I32+I33+I34+I35</f>
        <v>0</v>
      </c>
      <c r="J29" s="76" t="s">
        <v>207</v>
      </c>
      <c r="K29" s="76"/>
      <c r="L29" s="76"/>
      <c r="M29" s="77" t="s">
        <v>217</v>
      </c>
      <c r="N29" s="77"/>
      <c r="O29" s="77"/>
      <c r="P29" s="77"/>
      <c r="Q29" s="77"/>
    </row>
    <row r="30" spans="1:17" ht="15">
      <c r="A30" s="65"/>
      <c r="B30" s="75"/>
      <c r="C30" s="70"/>
      <c r="D30" s="38">
        <v>2015</v>
      </c>
      <c r="E30" s="43">
        <f aca="true" t="shared" si="1" ref="E30:E35">F30+G30+H30+I30</f>
        <v>11.3069</v>
      </c>
      <c r="F30" s="43">
        <v>11.3069</v>
      </c>
      <c r="G30" s="43">
        <v>0</v>
      </c>
      <c r="H30" s="43">
        <v>0</v>
      </c>
      <c r="I30" s="43">
        <v>0</v>
      </c>
      <c r="J30" s="74">
        <v>85.36</v>
      </c>
      <c r="K30" s="74"/>
      <c r="L30" s="74"/>
      <c r="M30" s="69" t="s">
        <v>208</v>
      </c>
      <c r="N30" s="69"/>
      <c r="O30" s="69"/>
      <c r="P30" s="69"/>
      <c r="Q30" s="69"/>
    </row>
    <row r="31" spans="1:17" ht="15">
      <c r="A31" s="65"/>
      <c r="B31" s="75"/>
      <c r="C31" s="70"/>
      <c r="D31" s="38">
        <v>2016</v>
      </c>
      <c r="E31" s="43">
        <f t="shared" si="1"/>
        <v>2.7353</v>
      </c>
      <c r="F31" s="44">
        <v>2.7353</v>
      </c>
      <c r="G31" s="43">
        <v>0</v>
      </c>
      <c r="H31" s="43">
        <v>0</v>
      </c>
      <c r="I31" s="43">
        <v>0</v>
      </c>
      <c r="J31" s="74">
        <v>83.78</v>
      </c>
      <c r="K31" s="74"/>
      <c r="L31" s="74"/>
      <c r="M31" s="69" t="s">
        <v>209</v>
      </c>
      <c r="N31" s="69"/>
      <c r="O31" s="69"/>
      <c r="P31" s="69"/>
      <c r="Q31" s="69"/>
    </row>
    <row r="32" spans="1:17" ht="15">
      <c r="A32" s="65"/>
      <c r="B32" s="75"/>
      <c r="C32" s="70"/>
      <c r="D32" s="38">
        <v>2017</v>
      </c>
      <c r="E32" s="43">
        <f t="shared" si="1"/>
        <v>12.4808</v>
      </c>
      <c r="F32" s="43">
        <v>12.4808</v>
      </c>
      <c r="G32" s="43">
        <v>0</v>
      </c>
      <c r="H32" s="43">
        <v>0</v>
      </c>
      <c r="I32" s="43">
        <v>0</v>
      </c>
      <c r="J32" s="74">
        <v>84.19</v>
      </c>
      <c r="K32" s="74"/>
      <c r="L32" s="74"/>
      <c r="M32" s="69" t="s">
        <v>210</v>
      </c>
      <c r="N32" s="69"/>
      <c r="O32" s="69"/>
      <c r="P32" s="69"/>
      <c r="Q32" s="69"/>
    </row>
    <row r="33" spans="1:17" ht="15">
      <c r="A33" s="65"/>
      <c r="B33" s="75"/>
      <c r="C33" s="70"/>
      <c r="D33" s="38">
        <v>2018</v>
      </c>
      <c r="E33" s="43">
        <f t="shared" si="1"/>
        <v>52.4124</v>
      </c>
      <c r="F33" s="43">
        <v>52.4124</v>
      </c>
      <c r="G33" s="43">
        <v>0</v>
      </c>
      <c r="H33" s="43">
        <v>0</v>
      </c>
      <c r="I33" s="43">
        <v>0</v>
      </c>
      <c r="J33" s="74">
        <v>84.77</v>
      </c>
      <c r="K33" s="74"/>
      <c r="L33" s="74"/>
      <c r="M33" s="69" t="s">
        <v>211</v>
      </c>
      <c r="N33" s="69"/>
      <c r="O33" s="69"/>
      <c r="P33" s="69"/>
      <c r="Q33" s="69"/>
    </row>
    <row r="34" spans="1:17" ht="15">
      <c r="A34" s="65"/>
      <c r="B34" s="75"/>
      <c r="C34" s="70"/>
      <c r="D34" s="38">
        <v>2019</v>
      </c>
      <c r="E34" s="43">
        <f t="shared" si="1"/>
        <v>2.1967</v>
      </c>
      <c r="F34" s="43">
        <v>2.1967</v>
      </c>
      <c r="G34" s="43">
        <v>0</v>
      </c>
      <c r="H34" s="43">
        <v>0</v>
      </c>
      <c r="I34" s="43">
        <v>0</v>
      </c>
      <c r="J34" s="74">
        <v>84.79</v>
      </c>
      <c r="K34" s="74"/>
      <c r="L34" s="74"/>
      <c r="M34" s="69" t="s">
        <v>212</v>
      </c>
      <c r="N34" s="69"/>
      <c r="O34" s="69"/>
      <c r="P34" s="69"/>
      <c r="Q34" s="69"/>
    </row>
    <row r="35" spans="1:17" ht="54" customHeight="1">
      <c r="A35" s="65"/>
      <c r="B35" s="75"/>
      <c r="C35" s="70"/>
      <c r="D35" s="38">
        <v>2020</v>
      </c>
      <c r="E35" s="43">
        <f t="shared" si="1"/>
        <v>14.709</v>
      </c>
      <c r="F35" s="43">
        <v>14.709</v>
      </c>
      <c r="G35" s="43">
        <v>0</v>
      </c>
      <c r="H35" s="43">
        <v>0</v>
      </c>
      <c r="I35" s="43">
        <v>0</v>
      </c>
      <c r="J35" s="74">
        <v>84.75</v>
      </c>
      <c r="K35" s="74"/>
      <c r="L35" s="74"/>
      <c r="M35" s="69" t="s">
        <v>213</v>
      </c>
      <c r="N35" s="69"/>
      <c r="O35" s="69"/>
      <c r="P35" s="69"/>
      <c r="Q35" s="69"/>
    </row>
    <row r="36" spans="1:17" ht="170.25" customHeight="1">
      <c r="A36" s="99" t="s">
        <v>167</v>
      </c>
      <c r="B36" s="75" t="s">
        <v>128</v>
      </c>
      <c r="C36" s="70" t="s">
        <v>247</v>
      </c>
      <c r="D36" s="58" t="s">
        <v>19</v>
      </c>
      <c r="E36" s="43">
        <f>E37+E38+E39+E40+E41+E42</f>
        <v>17167.8083</v>
      </c>
      <c r="F36" s="43">
        <f>F37+F38+F39+F40+F41+F42</f>
        <v>0</v>
      </c>
      <c r="G36" s="43">
        <f>G37+G38+G39+G40+G41+G42</f>
        <v>17167.8083</v>
      </c>
      <c r="H36" s="43">
        <f>H37+H38+H39+H40+H41+H42</f>
        <v>0</v>
      </c>
      <c r="I36" s="43">
        <f>I37+I38+I39+I40+I41+I42</f>
        <v>0</v>
      </c>
      <c r="J36" s="47" t="s">
        <v>207</v>
      </c>
      <c r="K36" s="47" t="s">
        <v>240</v>
      </c>
      <c r="L36" s="48" t="s">
        <v>219</v>
      </c>
      <c r="M36" s="48" t="s">
        <v>220</v>
      </c>
      <c r="N36" s="48" t="s">
        <v>221</v>
      </c>
      <c r="O36" s="45" t="s">
        <v>215</v>
      </c>
      <c r="P36" s="45" t="s">
        <v>245</v>
      </c>
      <c r="Q36" s="48" t="s">
        <v>238</v>
      </c>
    </row>
    <row r="37" spans="1:17" ht="13.5" customHeight="1">
      <c r="A37" s="99"/>
      <c r="B37" s="75"/>
      <c r="C37" s="70"/>
      <c r="D37" s="38">
        <v>2015</v>
      </c>
      <c r="E37" s="43">
        <f aca="true" t="shared" si="2" ref="E37:E42">F37+G37+H37+I37</f>
        <v>2709.4527</v>
      </c>
      <c r="F37" s="43">
        <v>0</v>
      </c>
      <c r="G37" s="43">
        <v>2709.4527</v>
      </c>
      <c r="H37" s="43">
        <v>0</v>
      </c>
      <c r="I37" s="43">
        <v>0</v>
      </c>
      <c r="J37" s="51">
        <v>85.36</v>
      </c>
      <c r="K37" s="57">
        <v>90</v>
      </c>
      <c r="L37" s="46">
        <v>1.2</v>
      </c>
      <c r="M37" s="57">
        <v>98.8</v>
      </c>
      <c r="N37" s="57">
        <v>36.3</v>
      </c>
      <c r="O37" s="57" t="s">
        <v>214</v>
      </c>
      <c r="P37" s="59" t="s">
        <v>149</v>
      </c>
      <c r="Q37" s="46" t="s">
        <v>149</v>
      </c>
    </row>
    <row r="38" spans="1:17" ht="15">
      <c r="A38" s="99"/>
      <c r="B38" s="75"/>
      <c r="C38" s="70"/>
      <c r="D38" s="38">
        <v>2016</v>
      </c>
      <c r="E38" s="43">
        <f t="shared" si="2"/>
        <v>2819.7983</v>
      </c>
      <c r="F38" s="43">
        <v>0</v>
      </c>
      <c r="G38" s="44">
        <v>2819.7983</v>
      </c>
      <c r="H38" s="43">
        <v>0</v>
      </c>
      <c r="I38" s="43">
        <v>0</v>
      </c>
      <c r="J38" s="51">
        <v>83.78</v>
      </c>
      <c r="K38" s="57">
        <v>100</v>
      </c>
      <c r="L38" s="46">
        <v>1.1</v>
      </c>
      <c r="M38" s="57">
        <v>98.9</v>
      </c>
      <c r="N38" s="57">
        <v>35.5</v>
      </c>
      <c r="O38" s="60" t="s">
        <v>241</v>
      </c>
      <c r="P38" s="59">
        <v>100</v>
      </c>
      <c r="Q38" s="46">
        <v>99.2</v>
      </c>
    </row>
    <row r="39" spans="1:17" ht="15">
      <c r="A39" s="99"/>
      <c r="B39" s="75"/>
      <c r="C39" s="70"/>
      <c r="D39" s="38">
        <v>2017</v>
      </c>
      <c r="E39" s="43">
        <f t="shared" si="2"/>
        <v>2884.0535</v>
      </c>
      <c r="F39" s="43">
        <v>0</v>
      </c>
      <c r="G39" s="43">
        <v>2884.0535</v>
      </c>
      <c r="H39" s="43">
        <v>0</v>
      </c>
      <c r="I39" s="43">
        <v>0</v>
      </c>
      <c r="J39" s="51">
        <v>84.19</v>
      </c>
      <c r="K39" s="57">
        <v>100</v>
      </c>
      <c r="L39" s="46" t="s">
        <v>149</v>
      </c>
      <c r="M39" s="46" t="s">
        <v>149</v>
      </c>
      <c r="N39" s="57">
        <v>34.8</v>
      </c>
      <c r="O39" s="60" t="s">
        <v>246</v>
      </c>
      <c r="P39" s="60">
        <v>100</v>
      </c>
      <c r="Q39" s="61" t="s">
        <v>239</v>
      </c>
    </row>
    <row r="40" spans="1:17" ht="15">
      <c r="A40" s="99"/>
      <c r="B40" s="75"/>
      <c r="C40" s="70"/>
      <c r="D40" s="38">
        <v>2018</v>
      </c>
      <c r="E40" s="43">
        <f t="shared" si="2"/>
        <v>3049.39</v>
      </c>
      <c r="F40" s="43">
        <v>0</v>
      </c>
      <c r="G40" s="43">
        <v>3049.39</v>
      </c>
      <c r="H40" s="43">
        <v>0</v>
      </c>
      <c r="I40" s="43">
        <v>0</v>
      </c>
      <c r="J40" s="51">
        <v>84.77</v>
      </c>
      <c r="K40" s="57">
        <v>100</v>
      </c>
      <c r="L40" s="46" t="s">
        <v>149</v>
      </c>
      <c r="M40" s="46" t="s">
        <v>149</v>
      </c>
      <c r="N40" s="57">
        <v>35.3</v>
      </c>
      <c r="O40" s="60" t="s">
        <v>246</v>
      </c>
      <c r="P40" s="60">
        <v>100</v>
      </c>
      <c r="Q40" s="61" t="s">
        <v>239</v>
      </c>
    </row>
    <row r="41" spans="1:17" ht="15">
      <c r="A41" s="99"/>
      <c r="B41" s="75"/>
      <c r="C41" s="70"/>
      <c r="D41" s="38">
        <v>2019</v>
      </c>
      <c r="E41" s="43">
        <f t="shared" si="2"/>
        <v>3171.9349</v>
      </c>
      <c r="F41" s="43">
        <v>0</v>
      </c>
      <c r="G41" s="43">
        <v>3171.9349</v>
      </c>
      <c r="H41" s="43">
        <v>0</v>
      </c>
      <c r="I41" s="43">
        <v>0</v>
      </c>
      <c r="J41" s="51">
        <v>84.79</v>
      </c>
      <c r="K41" s="57">
        <v>100</v>
      </c>
      <c r="L41" s="46" t="s">
        <v>149</v>
      </c>
      <c r="M41" s="46" t="s">
        <v>149</v>
      </c>
      <c r="N41" s="57">
        <v>35.9</v>
      </c>
      <c r="O41" s="60" t="s">
        <v>246</v>
      </c>
      <c r="P41" s="60">
        <v>100</v>
      </c>
      <c r="Q41" s="61" t="s">
        <v>239</v>
      </c>
    </row>
    <row r="42" spans="1:17" ht="15">
      <c r="A42" s="99"/>
      <c r="B42" s="75"/>
      <c r="C42" s="70"/>
      <c r="D42" s="38">
        <v>2020</v>
      </c>
      <c r="E42" s="43">
        <f t="shared" si="2"/>
        <v>2533.1789</v>
      </c>
      <c r="F42" s="43">
        <v>0</v>
      </c>
      <c r="G42" s="43">
        <v>2533.1789</v>
      </c>
      <c r="H42" s="43">
        <v>0</v>
      </c>
      <c r="I42" s="43">
        <v>0</v>
      </c>
      <c r="J42" s="51">
        <v>84.75</v>
      </c>
      <c r="K42" s="57">
        <v>100</v>
      </c>
      <c r="L42" s="46" t="s">
        <v>149</v>
      </c>
      <c r="M42" s="46" t="s">
        <v>149</v>
      </c>
      <c r="N42" s="57">
        <v>28.2</v>
      </c>
      <c r="O42" s="50" t="s">
        <v>218</v>
      </c>
      <c r="P42" s="50">
        <v>100</v>
      </c>
      <c r="Q42" s="61" t="s">
        <v>239</v>
      </c>
    </row>
    <row r="43" spans="1:17" ht="15" customHeight="1">
      <c r="A43" s="65" t="s">
        <v>168</v>
      </c>
      <c r="B43" s="75" t="s">
        <v>129</v>
      </c>
      <c r="C43" s="70" t="s">
        <v>23</v>
      </c>
      <c r="D43" s="58" t="s">
        <v>19</v>
      </c>
      <c r="E43" s="43">
        <f>E44+E45+E46+E47+E48+E49</f>
        <v>40.351</v>
      </c>
      <c r="F43" s="43">
        <f>F44+F45+F46+F47+F48+F49</f>
        <v>0</v>
      </c>
      <c r="G43" s="43">
        <f>G44+G45+G46+G47+G48+G49</f>
        <v>40.351</v>
      </c>
      <c r="H43" s="43">
        <f>H44+H45+H46+H47+H48+H49</f>
        <v>0</v>
      </c>
      <c r="I43" s="43">
        <f>I44+I45+I46+I47+I48+I49</f>
        <v>0</v>
      </c>
      <c r="J43" s="90" t="s">
        <v>149</v>
      </c>
      <c r="K43" s="90"/>
      <c r="L43" s="90"/>
      <c r="M43" s="90"/>
      <c r="N43" s="90"/>
      <c r="O43" s="90"/>
      <c r="P43" s="90"/>
      <c r="Q43" s="90"/>
    </row>
    <row r="44" spans="1:17" ht="15">
      <c r="A44" s="65"/>
      <c r="B44" s="75"/>
      <c r="C44" s="70"/>
      <c r="D44" s="38">
        <v>2015</v>
      </c>
      <c r="E44" s="43">
        <f aca="true" t="shared" si="3" ref="E44:E49">F44+G44+H44+I44</f>
        <v>6.1978</v>
      </c>
      <c r="F44" s="43">
        <v>0</v>
      </c>
      <c r="G44" s="43">
        <v>6.1978</v>
      </c>
      <c r="H44" s="43">
        <v>0</v>
      </c>
      <c r="I44" s="43">
        <v>0</v>
      </c>
      <c r="J44" s="90"/>
      <c r="K44" s="90"/>
      <c r="L44" s="90"/>
      <c r="M44" s="90"/>
      <c r="N44" s="90"/>
      <c r="O44" s="90"/>
      <c r="P44" s="90"/>
      <c r="Q44" s="90"/>
    </row>
    <row r="45" spans="1:17" ht="15">
      <c r="A45" s="65"/>
      <c r="B45" s="75"/>
      <c r="C45" s="70"/>
      <c r="D45" s="38">
        <v>2016</v>
      </c>
      <c r="E45" s="43">
        <f t="shared" si="3"/>
        <v>6.3373</v>
      </c>
      <c r="F45" s="43">
        <v>0</v>
      </c>
      <c r="G45" s="44">
        <v>6.3373</v>
      </c>
      <c r="H45" s="43">
        <v>0</v>
      </c>
      <c r="I45" s="43">
        <v>0</v>
      </c>
      <c r="J45" s="90"/>
      <c r="K45" s="90"/>
      <c r="L45" s="90"/>
      <c r="M45" s="90"/>
      <c r="N45" s="90"/>
      <c r="O45" s="90"/>
      <c r="P45" s="90"/>
      <c r="Q45" s="90"/>
    </row>
    <row r="46" spans="1:17" ht="15">
      <c r="A46" s="65"/>
      <c r="B46" s="75"/>
      <c r="C46" s="70"/>
      <c r="D46" s="38">
        <v>2017</v>
      </c>
      <c r="E46" s="43">
        <f t="shared" si="3"/>
        <v>6.6178</v>
      </c>
      <c r="F46" s="43">
        <v>0</v>
      </c>
      <c r="G46" s="43">
        <v>6.6178</v>
      </c>
      <c r="H46" s="43">
        <v>0</v>
      </c>
      <c r="I46" s="43">
        <v>0</v>
      </c>
      <c r="J46" s="90"/>
      <c r="K46" s="90"/>
      <c r="L46" s="90"/>
      <c r="M46" s="90"/>
      <c r="N46" s="90"/>
      <c r="O46" s="90"/>
      <c r="P46" s="90"/>
      <c r="Q46" s="90"/>
    </row>
    <row r="47" spans="1:17" ht="15">
      <c r="A47" s="65"/>
      <c r="B47" s="75"/>
      <c r="C47" s="70"/>
      <c r="D47" s="38">
        <v>2018</v>
      </c>
      <c r="E47" s="43">
        <f t="shared" si="3"/>
        <v>6.882</v>
      </c>
      <c r="F47" s="43">
        <v>0</v>
      </c>
      <c r="G47" s="43">
        <v>6.882</v>
      </c>
      <c r="H47" s="43">
        <v>0</v>
      </c>
      <c r="I47" s="43">
        <v>0</v>
      </c>
      <c r="J47" s="90"/>
      <c r="K47" s="90"/>
      <c r="L47" s="90"/>
      <c r="M47" s="90"/>
      <c r="N47" s="90"/>
      <c r="O47" s="90"/>
      <c r="P47" s="90"/>
      <c r="Q47" s="90"/>
    </row>
    <row r="48" spans="1:17" ht="15">
      <c r="A48" s="65"/>
      <c r="B48" s="75"/>
      <c r="C48" s="70"/>
      <c r="D48" s="38">
        <v>2019</v>
      </c>
      <c r="E48" s="43">
        <f t="shared" si="3"/>
        <v>7.1294</v>
      </c>
      <c r="F48" s="43">
        <v>0</v>
      </c>
      <c r="G48" s="43">
        <v>7.1294</v>
      </c>
      <c r="H48" s="43">
        <v>0</v>
      </c>
      <c r="I48" s="43">
        <v>0</v>
      </c>
      <c r="J48" s="90"/>
      <c r="K48" s="90"/>
      <c r="L48" s="90"/>
      <c r="M48" s="90"/>
      <c r="N48" s="90"/>
      <c r="O48" s="90"/>
      <c r="P48" s="90"/>
      <c r="Q48" s="90"/>
    </row>
    <row r="49" spans="1:17" ht="15">
      <c r="A49" s="65"/>
      <c r="B49" s="75"/>
      <c r="C49" s="70"/>
      <c r="D49" s="38">
        <v>2020</v>
      </c>
      <c r="E49" s="43">
        <f t="shared" si="3"/>
        <v>7.1867</v>
      </c>
      <c r="F49" s="43">
        <v>0</v>
      </c>
      <c r="G49" s="43">
        <v>7.1867</v>
      </c>
      <c r="H49" s="43">
        <v>0</v>
      </c>
      <c r="I49" s="43">
        <v>0</v>
      </c>
      <c r="J49" s="90"/>
      <c r="K49" s="90"/>
      <c r="L49" s="90"/>
      <c r="M49" s="90"/>
      <c r="N49" s="90"/>
      <c r="O49" s="90"/>
      <c r="P49" s="90"/>
      <c r="Q49" s="90"/>
    </row>
    <row r="50" spans="1:17" ht="63" customHeight="1">
      <c r="A50" s="65" t="s">
        <v>169</v>
      </c>
      <c r="B50" s="75" t="s">
        <v>130</v>
      </c>
      <c r="C50" s="70" t="s">
        <v>247</v>
      </c>
      <c r="D50" s="58" t="s">
        <v>19</v>
      </c>
      <c r="E50" s="43">
        <f>E51+E52+E53+E54+E55+E56</f>
        <v>1739.8292</v>
      </c>
      <c r="F50" s="43">
        <f>F51+F52+F53+F54+F55+F56</f>
        <v>1739.8292</v>
      </c>
      <c r="G50" s="43">
        <f>G51+G52+G53+G54+G55+G56</f>
        <v>0</v>
      </c>
      <c r="H50" s="43">
        <f>H51+H52+H53+H54+H55+H56</f>
        <v>0</v>
      </c>
      <c r="I50" s="43">
        <f>I51+I52+I53+I54+I55+I56</f>
        <v>0</v>
      </c>
      <c r="J50" s="76" t="s">
        <v>222</v>
      </c>
      <c r="K50" s="76"/>
      <c r="L50" s="76"/>
      <c r="M50" s="77" t="s">
        <v>221</v>
      </c>
      <c r="N50" s="77"/>
      <c r="O50" s="77" t="s">
        <v>225</v>
      </c>
      <c r="P50" s="77"/>
      <c r="Q50" s="77"/>
    </row>
    <row r="51" spans="1:17" ht="15">
      <c r="A51" s="65"/>
      <c r="B51" s="75"/>
      <c r="C51" s="70"/>
      <c r="D51" s="38">
        <v>2015</v>
      </c>
      <c r="E51" s="43">
        <f aca="true" t="shared" si="4" ref="E51:E56">F51+G51+H51+I51</f>
        <v>307.1108</v>
      </c>
      <c r="F51" s="43">
        <v>307.1108</v>
      </c>
      <c r="G51" s="43">
        <v>0</v>
      </c>
      <c r="H51" s="43">
        <v>0</v>
      </c>
      <c r="I51" s="43">
        <v>0</v>
      </c>
      <c r="J51" s="64" t="s">
        <v>223</v>
      </c>
      <c r="K51" s="64"/>
      <c r="L51" s="64"/>
      <c r="M51" s="73">
        <v>36.3</v>
      </c>
      <c r="N51" s="73"/>
      <c r="O51" s="69" t="s">
        <v>236</v>
      </c>
      <c r="P51" s="69"/>
      <c r="Q51" s="69"/>
    </row>
    <row r="52" spans="1:17" ht="15">
      <c r="A52" s="65"/>
      <c r="B52" s="75"/>
      <c r="C52" s="70"/>
      <c r="D52" s="38">
        <v>2016</v>
      </c>
      <c r="E52" s="43">
        <f t="shared" si="4"/>
        <v>297.1955</v>
      </c>
      <c r="F52" s="44">
        <v>297.1955</v>
      </c>
      <c r="G52" s="43">
        <v>0</v>
      </c>
      <c r="H52" s="43">
        <v>0</v>
      </c>
      <c r="I52" s="43">
        <v>0</v>
      </c>
      <c r="J52" s="64" t="s">
        <v>224</v>
      </c>
      <c r="K52" s="64"/>
      <c r="L52" s="64"/>
      <c r="M52" s="73">
        <v>35.5</v>
      </c>
      <c r="N52" s="73"/>
      <c r="O52" s="91" t="s">
        <v>242</v>
      </c>
      <c r="P52" s="92"/>
      <c r="Q52" s="93"/>
    </row>
    <row r="53" spans="1:17" ht="15">
      <c r="A53" s="65"/>
      <c r="B53" s="75"/>
      <c r="C53" s="70"/>
      <c r="D53" s="38">
        <v>2017</v>
      </c>
      <c r="E53" s="43">
        <f t="shared" si="4"/>
        <v>289.6815</v>
      </c>
      <c r="F53" s="43">
        <v>289.6815</v>
      </c>
      <c r="G53" s="43">
        <v>0</v>
      </c>
      <c r="H53" s="43">
        <v>0</v>
      </c>
      <c r="I53" s="43">
        <v>0</v>
      </c>
      <c r="J53" s="64" t="s">
        <v>244</v>
      </c>
      <c r="K53" s="64"/>
      <c r="L53" s="64"/>
      <c r="M53" s="73">
        <v>34.8</v>
      </c>
      <c r="N53" s="73"/>
      <c r="O53" s="91" t="s">
        <v>242</v>
      </c>
      <c r="P53" s="92"/>
      <c r="Q53" s="93"/>
    </row>
    <row r="54" spans="1:17" ht="15">
      <c r="A54" s="65"/>
      <c r="B54" s="75"/>
      <c r="C54" s="70"/>
      <c r="D54" s="38">
        <v>2018</v>
      </c>
      <c r="E54" s="43">
        <f t="shared" si="4"/>
        <v>282.6875</v>
      </c>
      <c r="F54" s="43">
        <v>282.6875</v>
      </c>
      <c r="G54" s="43">
        <v>0</v>
      </c>
      <c r="H54" s="43">
        <v>0</v>
      </c>
      <c r="I54" s="43">
        <v>0</v>
      </c>
      <c r="J54" s="64" t="s">
        <v>244</v>
      </c>
      <c r="K54" s="64"/>
      <c r="L54" s="64"/>
      <c r="M54" s="73">
        <v>35.3</v>
      </c>
      <c r="N54" s="73"/>
      <c r="O54" s="91" t="s">
        <v>242</v>
      </c>
      <c r="P54" s="92"/>
      <c r="Q54" s="93"/>
    </row>
    <row r="55" spans="1:17" ht="15">
      <c r="A55" s="65"/>
      <c r="B55" s="75"/>
      <c r="C55" s="70"/>
      <c r="D55" s="38">
        <v>2019</v>
      </c>
      <c r="E55" s="43">
        <f t="shared" si="4"/>
        <v>281.8834</v>
      </c>
      <c r="F55" s="43">
        <v>281.8834</v>
      </c>
      <c r="G55" s="43">
        <v>0</v>
      </c>
      <c r="H55" s="43">
        <v>0</v>
      </c>
      <c r="I55" s="43">
        <v>0</v>
      </c>
      <c r="J55" s="64" t="s">
        <v>244</v>
      </c>
      <c r="K55" s="64"/>
      <c r="L55" s="64"/>
      <c r="M55" s="73">
        <v>35.9</v>
      </c>
      <c r="N55" s="73"/>
      <c r="O55" s="91" t="s">
        <v>242</v>
      </c>
      <c r="P55" s="92"/>
      <c r="Q55" s="93"/>
    </row>
    <row r="56" spans="1:17" ht="41.25" customHeight="1">
      <c r="A56" s="65"/>
      <c r="B56" s="75"/>
      <c r="C56" s="70"/>
      <c r="D56" s="38">
        <v>2020</v>
      </c>
      <c r="E56" s="43">
        <f t="shared" si="4"/>
        <v>281.2705</v>
      </c>
      <c r="F56" s="43">
        <v>281.2705</v>
      </c>
      <c r="G56" s="43">
        <v>0</v>
      </c>
      <c r="H56" s="43">
        <v>0</v>
      </c>
      <c r="I56" s="43">
        <v>0</v>
      </c>
      <c r="J56" s="64" t="s">
        <v>244</v>
      </c>
      <c r="K56" s="64"/>
      <c r="L56" s="64"/>
      <c r="M56" s="73">
        <v>28.2</v>
      </c>
      <c r="N56" s="73"/>
      <c r="O56" s="89" t="s">
        <v>237</v>
      </c>
      <c r="P56" s="89"/>
      <c r="Q56" s="89"/>
    </row>
    <row r="57" spans="1:17" ht="15" customHeight="1">
      <c r="A57" s="65" t="s">
        <v>170</v>
      </c>
      <c r="B57" s="75" t="s">
        <v>125</v>
      </c>
      <c r="C57" s="70" t="s">
        <v>247</v>
      </c>
      <c r="D57" s="58" t="s">
        <v>19</v>
      </c>
      <c r="E57" s="43">
        <f>E58+E59+E60+E61+E62+E63</f>
        <v>1615.9794000000002</v>
      </c>
      <c r="F57" s="43">
        <f>F58+F59+F60+F61+F62+F63</f>
        <v>1615.9794000000002</v>
      </c>
      <c r="G57" s="43">
        <f>G58+G59+G60+G61+G62+G63</f>
        <v>0</v>
      </c>
      <c r="H57" s="43">
        <f>H58+H59+H60+H61+H62+H63</f>
        <v>0</v>
      </c>
      <c r="I57" s="43">
        <f>I58+I59+I60+I61+I62+I63</f>
        <v>0</v>
      </c>
      <c r="J57" s="90" t="s">
        <v>149</v>
      </c>
      <c r="K57" s="90"/>
      <c r="L57" s="90"/>
      <c r="M57" s="90"/>
      <c r="N57" s="90"/>
      <c r="O57" s="90"/>
      <c r="P57" s="90"/>
      <c r="Q57" s="90"/>
    </row>
    <row r="58" spans="1:17" ht="15">
      <c r="A58" s="65"/>
      <c r="B58" s="75"/>
      <c r="C58" s="70"/>
      <c r="D58" s="38">
        <v>2015</v>
      </c>
      <c r="E58" s="43">
        <f aca="true" t="shared" si="5" ref="E58:E63">F58+G58+H58+I58</f>
        <v>240.7932</v>
      </c>
      <c r="F58" s="43">
        <v>240.7932</v>
      </c>
      <c r="G58" s="43">
        <v>0</v>
      </c>
      <c r="H58" s="43">
        <v>0</v>
      </c>
      <c r="I58" s="43">
        <v>0</v>
      </c>
      <c r="J58" s="90"/>
      <c r="K58" s="90"/>
      <c r="L58" s="90"/>
      <c r="M58" s="90"/>
      <c r="N58" s="90"/>
      <c r="O58" s="90"/>
      <c r="P58" s="90"/>
      <c r="Q58" s="90"/>
    </row>
    <row r="59" spans="1:17" ht="15">
      <c r="A59" s="65"/>
      <c r="B59" s="75"/>
      <c r="C59" s="70"/>
      <c r="D59" s="38">
        <v>2016</v>
      </c>
      <c r="E59" s="43">
        <f t="shared" si="5"/>
        <v>258.8682</v>
      </c>
      <c r="F59" s="44">
        <v>258.8682</v>
      </c>
      <c r="G59" s="43">
        <v>0</v>
      </c>
      <c r="H59" s="43">
        <v>0</v>
      </c>
      <c r="I59" s="43">
        <v>0</v>
      </c>
      <c r="J59" s="90"/>
      <c r="K59" s="90"/>
      <c r="L59" s="90"/>
      <c r="M59" s="90"/>
      <c r="N59" s="90"/>
      <c r="O59" s="90"/>
      <c r="P59" s="90"/>
      <c r="Q59" s="90"/>
    </row>
    <row r="60" spans="1:17" ht="15">
      <c r="A60" s="65"/>
      <c r="B60" s="75"/>
      <c r="C60" s="70"/>
      <c r="D60" s="38">
        <v>2017</v>
      </c>
      <c r="E60" s="43">
        <f t="shared" si="5"/>
        <v>260.4162</v>
      </c>
      <c r="F60" s="43">
        <v>260.4162</v>
      </c>
      <c r="G60" s="43">
        <v>0</v>
      </c>
      <c r="H60" s="43">
        <v>0</v>
      </c>
      <c r="I60" s="43">
        <v>0</v>
      </c>
      <c r="J60" s="90"/>
      <c r="K60" s="90"/>
      <c r="L60" s="90"/>
      <c r="M60" s="90"/>
      <c r="N60" s="90"/>
      <c r="O60" s="90"/>
      <c r="P60" s="90"/>
      <c r="Q60" s="90"/>
    </row>
    <row r="61" spans="1:17" ht="15">
      <c r="A61" s="65"/>
      <c r="B61" s="75"/>
      <c r="C61" s="70"/>
      <c r="D61" s="38">
        <v>2018</v>
      </c>
      <c r="E61" s="43">
        <f t="shared" si="5"/>
        <v>267.7937</v>
      </c>
      <c r="F61" s="43">
        <v>267.7937</v>
      </c>
      <c r="G61" s="43">
        <v>0</v>
      </c>
      <c r="H61" s="43">
        <v>0</v>
      </c>
      <c r="I61" s="43">
        <v>0</v>
      </c>
      <c r="J61" s="90"/>
      <c r="K61" s="90"/>
      <c r="L61" s="90"/>
      <c r="M61" s="90"/>
      <c r="N61" s="90"/>
      <c r="O61" s="90"/>
      <c r="P61" s="90"/>
      <c r="Q61" s="90"/>
    </row>
    <row r="62" spans="1:17" ht="15">
      <c r="A62" s="65"/>
      <c r="B62" s="75"/>
      <c r="C62" s="70"/>
      <c r="D62" s="38">
        <v>2019</v>
      </c>
      <c r="E62" s="43">
        <f t="shared" si="5"/>
        <v>267.6947</v>
      </c>
      <c r="F62" s="43">
        <v>267.6947</v>
      </c>
      <c r="G62" s="43">
        <v>0</v>
      </c>
      <c r="H62" s="43">
        <v>0</v>
      </c>
      <c r="I62" s="43">
        <v>0</v>
      </c>
      <c r="J62" s="90"/>
      <c r="K62" s="90"/>
      <c r="L62" s="90"/>
      <c r="M62" s="90"/>
      <c r="N62" s="90"/>
      <c r="O62" s="90"/>
      <c r="P62" s="90"/>
      <c r="Q62" s="90"/>
    </row>
    <row r="63" spans="1:17" ht="90.75" customHeight="1">
      <c r="A63" s="65"/>
      <c r="B63" s="75"/>
      <c r="C63" s="70"/>
      <c r="D63" s="38">
        <v>2020</v>
      </c>
      <c r="E63" s="43">
        <f t="shared" si="5"/>
        <v>320.4134</v>
      </c>
      <c r="F63" s="43">
        <v>320.4134</v>
      </c>
      <c r="G63" s="43">
        <v>0</v>
      </c>
      <c r="H63" s="43">
        <v>0</v>
      </c>
      <c r="I63" s="43">
        <v>0</v>
      </c>
      <c r="J63" s="90"/>
      <c r="K63" s="90"/>
      <c r="L63" s="90"/>
      <c r="M63" s="90"/>
      <c r="N63" s="90"/>
      <c r="O63" s="90"/>
      <c r="P63" s="90"/>
      <c r="Q63" s="90"/>
    </row>
    <row r="64" spans="1:17" ht="49.5" customHeight="1">
      <c r="A64" s="65" t="s">
        <v>171</v>
      </c>
      <c r="B64" s="68" t="s">
        <v>137</v>
      </c>
      <c r="C64" s="70" t="s">
        <v>249</v>
      </c>
      <c r="D64" s="58" t="s">
        <v>19</v>
      </c>
      <c r="E64" s="43">
        <f>E65+E66+E67+E68+E69+E70</f>
        <v>140.68869999999998</v>
      </c>
      <c r="F64" s="43">
        <f>F65+F66+F67+F68+F69+F70</f>
        <v>76.2828</v>
      </c>
      <c r="G64" s="43">
        <f>G65+G66+G67+G68+G69+G70</f>
        <v>64.4059</v>
      </c>
      <c r="H64" s="43">
        <f>H65+H66+H67+H68+H69+H70</f>
        <v>0</v>
      </c>
      <c r="I64" s="43">
        <f>I65+I66+I67+I68+I69+I70</f>
        <v>0</v>
      </c>
      <c r="J64" s="94" t="s">
        <v>226</v>
      </c>
      <c r="K64" s="94"/>
      <c r="L64" s="94"/>
      <c r="M64" s="94"/>
      <c r="N64" s="94"/>
      <c r="O64" s="94"/>
      <c r="P64" s="94"/>
      <c r="Q64" s="94"/>
    </row>
    <row r="65" spans="1:17" ht="16.5" customHeight="1">
      <c r="A65" s="65"/>
      <c r="B65" s="68"/>
      <c r="C65" s="70"/>
      <c r="D65" s="38">
        <v>2015</v>
      </c>
      <c r="E65" s="43">
        <f aca="true" t="shared" si="6" ref="E65:E70">F65+G65+H65+I65</f>
        <v>41.913</v>
      </c>
      <c r="F65" s="43">
        <f>7.0148+3.6735</f>
        <v>10.6883</v>
      </c>
      <c r="G65" s="43">
        <v>31.2247</v>
      </c>
      <c r="H65" s="43">
        <v>0</v>
      </c>
      <c r="I65" s="43">
        <v>0</v>
      </c>
      <c r="J65" s="64" t="s">
        <v>204</v>
      </c>
      <c r="K65" s="64"/>
      <c r="L65" s="64"/>
      <c r="M65" s="64"/>
      <c r="N65" s="64"/>
      <c r="O65" s="64"/>
      <c r="P65" s="64"/>
      <c r="Q65" s="64"/>
    </row>
    <row r="66" spans="1:17" ht="15" customHeight="1">
      <c r="A66" s="65"/>
      <c r="B66" s="68"/>
      <c r="C66" s="70"/>
      <c r="D66" s="38">
        <v>2016</v>
      </c>
      <c r="E66" s="43">
        <f t="shared" si="6"/>
        <v>43.924</v>
      </c>
      <c r="F66" s="44">
        <f>6.881+3.8618</f>
        <v>10.7428</v>
      </c>
      <c r="G66" s="44">
        <v>33.1812</v>
      </c>
      <c r="H66" s="43">
        <v>0</v>
      </c>
      <c r="I66" s="43">
        <v>0</v>
      </c>
      <c r="J66" s="64" t="s">
        <v>204</v>
      </c>
      <c r="K66" s="64"/>
      <c r="L66" s="64"/>
      <c r="M66" s="64"/>
      <c r="N66" s="64"/>
      <c r="O66" s="64"/>
      <c r="P66" s="64"/>
      <c r="Q66" s="64"/>
    </row>
    <row r="67" spans="1:17" ht="15">
      <c r="A67" s="65"/>
      <c r="B67" s="68"/>
      <c r="C67" s="70"/>
      <c r="D67" s="38">
        <v>2017</v>
      </c>
      <c r="E67" s="43">
        <f t="shared" si="6"/>
        <v>11.161999999999999</v>
      </c>
      <c r="F67" s="44">
        <f>7.4312+3.7308</f>
        <v>11.161999999999999</v>
      </c>
      <c r="G67" s="44">
        <v>0</v>
      </c>
      <c r="H67" s="43">
        <v>0</v>
      </c>
      <c r="I67" s="43">
        <v>0</v>
      </c>
      <c r="J67" s="64" t="s">
        <v>204</v>
      </c>
      <c r="K67" s="64"/>
      <c r="L67" s="64"/>
      <c r="M67" s="64"/>
      <c r="N67" s="64"/>
      <c r="O67" s="64"/>
      <c r="P67" s="64"/>
      <c r="Q67" s="64"/>
    </row>
    <row r="68" spans="1:17" ht="15">
      <c r="A68" s="65"/>
      <c r="B68" s="68"/>
      <c r="C68" s="70"/>
      <c r="D68" s="38">
        <v>2018</v>
      </c>
      <c r="E68" s="43">
        <f t="shared" si="6"/>
        <v>18.2397</v>
      </c>
      <c r="F68" s="44">
        <f>14.5529+3.6868</f>
        <v>18.2397</v>
      </c>
      <c r="G68" s="44">
        <v>0</v>
      </c>
      <c r="H68" s="43">
        <v>0</v>
      </c>
      <c r="I68" s="43">
        <v>0</v>
      </c>
      <c r="J68" s="64" t="s">
        <v>204</v>
      </c>
      <c r="K68" s="64"/>
      <c r="L68" s="64"/>
      <c r="M68" s="64"/>
      <c r="N68" s="64"/>
      <c r="O68" s="64"/>
      <c r="P68" s="64"/>
      <c r="Q68" s="64"/>
    </row>
    <row r="69" spans="1:17" ht="15">
      <c r="A69" s="65"/>
      <c r="B69" s="68"/>
      <c r="C69" s="70"/>
      <c r="D69" s="38">
        <v>2019</v>
      </c>
      <c r="E69" s="43">
        <f t="shared" si="6"/>
        <v>18.185000000000002</v>
      </c>
      <c r="F69" s="44">
        <f>14.4982+3.6868</f>
        <v>18.185000000000002</v>
      </c>
      <c r="G69" s="44">
        <v>0</v>
      </c>
      <c r="H69" s="43">
        <v>0</v>
      </c>
      <c r="I69" s="43">
        <v>0</v>
      </c>
      <c r="J69" s="64" t="s">
        <v>204</v>
      </c>
      <c r="K69" s="64"/>
      <c r="L69" s="64"/>
      <c r="M69" s="64"/>
      <c r="N69" s="64"/>
      <c r="O69" s="64"/>
      <c r="P69" s="64"/>
      <c r="Q69" s="64"/>
    </row>
    <row r="70" spans="1:17" ht="156" customHeight="1">
      <c r="A70" s="65"/>
      <c r="B70" s="68"/>
      <c r="C70" s="70"/>
      <c r="D70" s="38">
        <v>2020</v>
      </c>
      <c r="E70" s="43">
        <f t="shared" si="6"/>
        <v>7.265</v>
      </c>
      <c r="F70" s="43">
        <v>7.265</v>
      </c>
      <c r="G70" s="43">
        <v>0</v>
      </c>
      <c r="H70" s="43">
        <v>0</v>
      </c>
      <c r="I70" s="43">
        <v>0</v>
      </c>
      <c r="J70" s="64" t="s">
        <v>204</v>
      </c>
      <c r="K70" s="64"/>
      <c r="L70" s="64"/>
      <c r="M70" s="64"/>
      <c r="N70" s="64"/>
      <c r="O70" s="64"/>
      <c r="P70" s="64"/>
      <c r="Q70" s="64"/>
    </row>
    <row r="71" spans="1:17" ht="15" customHeight="1">
      <c r="A71" s="65" t="s">
        <v>172</v>
      </c>
      <c r="B71" s="75" t="s">
        <v>126</v>
      </c>
      <c r="C71" s="70" t="s">
        <v>247</v>
      </c>
      <c r="D71" s="58" t="s">
        <v>19</v>
      </c>
      <c r="E71" s="43">
        <f>E72+E73+E74+E75+E76+E77</f>
        <v>438.0641</v>
      </c>
      <c r="F71" s="43">
        <f>F72+F73+F74+F75+F76+F77</f>
        <v>438.0641</v>
      </c>
      <c r="G71" s="43">
        <f>G72+G73+G74+G75+G76+G77</f>
        <v>0</v>
      </c>
      <c r="H71" s="43">
        <f>H72+H73+H74+H75+H76+H77</f>
        <v>0</v>
      </c>
      <c r="I71" s="43">
        <f>I72+I73+I74+I75+I76+I77</f>
        <v>0</v>
      </c>
      <c r="J71" s="90" t="s">
        <v>149</v>
      </c>
      <c r="K71" s="90"/>
      <c r="L71" s="90"/>
      <c r="M71" s="90"/>
      <c r="N71" s="90"/>
      <c r="O71" s="90"/>
      <c r="P71" s="90"/>
      <c r="Q71" s="90"/>
    </row>
    <row r="72" spans="1:17" ht="15">
      <c r="A72" s="65"/>
      <c r="B72" s="75"/>
      <c r="C72" s="70"/>
      <c r="D72" s="38">
        <v>2015</v>
      </c>
      <c r="E72" s="43">
        <f aca="true" t="shared" si="7" ref="E72:E77">F72+G72+H72+I72</f>
        <v>58.3026</v>
      </c>
      <c r="F72" s="43">
        <v>58.3026</v>
      </c>
      <c r="G72" s="43">
        <v>0</v>
      </c>
      <c r="H72" s="43">
        <v>0</v>
      </c>
      <c r="I72" s="43">
        <v>0</v>
      </c>
      <c r="J72" s="90"/>
      <c r="K72" s="90"/>
      <c r="L72" s="90"/>
      <c r="M72" s="90"/>
      <c r="N72" s="90"/>
      <c r="O72" s="90"/>
      <c r="P72" s="90"/>
      <c r="Q72" s="90"/>
    </row>
    <row r="73" spans="1:17" ht="15">
      <c r="A73" s="65"/>
      <c r="B73" s="75"/>
      <c r="C73" s="70"/>
      <c r="D73" s="38">
        <v>2016</v>
      </c>
      <c r="E73" s="43">
        <f t="shared" si="7"/>
        <v>72.2237</v>
      </c>
      <c r="F73" s="44">
        <v>72.2237</v>
      </c>
      <c r="G73" s="43">
        <v>0</v>
      </c>
      <c r="H73" s="43">
        <v>0</v>
      </c>
      <c r="I73" s="43">
        <v>0</v>
      </c>
      <c r="J73" s="90"/>
      <c r="K73" s="90"/>
      <c r="L73" s="90"/>
      <c r="M73" s="90"/>
      <c r="N73" s="90"/>
      <c r="O73" s="90"/>
      <c r="P73" s="90"/>
      <c r="Q73" s="90"/>
    </row>
    <row r="74" spans="1:17" ht="15">
      <c r="A74" s="65"/>
      <c r="B74" s="75"/>
      <c r="C74" s="70"/>
      <c r="D74" s="38">
        <v>2017</v>
      </c>
      <c r="E74" s="43">
        <f t="shared" si="7"/>
        <v>80.2441</v>
      </c>
      <c r="F74" s="43">
        <v>80.2441</v>
      </c>
      <c r="G74" s="43">
        <v>0</v>
      </c>
      <c r="H74" s="43">
        <v>0</v>
      </c>
      <c r="I74" s="43">
        <v>0</v>
      </c>
      <c r="J74" s="90"/>
      <c r="K74" s="90"/>
      <c r="L74" s="90"/>
      <c r="M74" s="90"/>
      <c r="N74" s="90"/>
      <c r="O74" s="90"/>
      <c r="P74" s="90"/>
      <c r="Q74" s="90"/>
    </row>
    <row r="75" spans="1:17" ht="15">
      <c r="A75" s="65"/>
      <c r="B75" s="75"/>
      <c r="C75" s="70"/>
      <c r="D75" s="38">
        <v>2018</v>
      </c>
      <c r="E75" s="43">
        <f t="shared" si="7"/>
        <v>80.2441</v>
      </c>
      <c r="F75" s="43">
        <v>80.2441</v>
      </c>
      <c r="G75" s="43">
        <v>0</v>
      </c>
      <c r="H75" s="43">
        <v>0</v>
      </c>
      <c r="I75" s="43">
        <v>0</v>
      </c>
      <c r="J75" s="90"/>
      <c r="K75" s="90"/>
      <c r="L75" s="90"/>
      <c r="M75" s="90"/>
      <c r="N75" s="90"/>
      <c r="O75" s="90"/>
      <c r="P75" s="90"/>
      <c r="Q75" s="90"/>
    </row>
    <row r="76" spans="1:17" ht="15">
      <c r="A76" s="65"/>
      <c r="B76" s="75"/>
      <c r="C76" s="70"/>
      <c r="D76" s="38">
        <v>2019</v>
      </c>
      <c r="E76" s="43">
        <f t="shared" si="7"/>
        <v>80.2441</v>
      </c>
      <c r="F76" s="43">
        <v>80.2441</v>
      </c>
      <c r="G76" s="43">
        <v>0</v>
      </c>
      <c r="H76" s="43">
        <v>0</v>
      </c>
      <c r="I76" s="43">
        <v>0</v>
      </c>
      <c r="J76" s="90"/>
      <c r="K76" s="90"/>
      <c r="L76" s="90"/>
      <c r="M76" s="90"/>
      <c r="N76" s="90"/>
      <c r="O76" s="90"/>
      <c r="P76" s="90"/>
      <c r="Q76" s="90"/>
    </row>
    <row r="77" spans="1:17" ht="89.25" customHeight="1">
      <c r="A77" s="65"/>
      <c r="B77" s="75"/>
      <c r="C77" s="70"/>
      <c r="D77" s="38">
        <v>2020</v>
      </c>
      <c r="E77" s="43">
        <f t="shared" si="7"/>
        <v>66.8055</v>
      </c>
      <c r="F77" s="43">
        <v>66.8055</v>
      </c>
      <c r="G77" s="43">
        <v>0</v>
      </c>
      <c r="H77" s="43">
        <v>0</v>
      </c>
      <c r="I77" s="43">
        <v>0</v>
      </c>
      <c r="J77" s="90"/>
      <c r="K77" s="90"/>
      <c r="L77" s="90"/>
      <c r="M77" s="90"/>
      <c r="N77" s="90"/>
      <c r="O77" s="90"/>
      <c r="P77" s="90"/>
      <c r="Q77" s="90"/>
    </row>
    <row r="78" spans="1:17" ht="26.25" customHeight="1">
      <c r="A78" s="65" t="s">
        <v>173</v>
      </c>
      <c r="B78" s="75" t="s">
        <v>187</v>
      </c>
      <c r="C78" s="70" t="s">
        <v>247</v>
      </c>
      <c r="D78" s="58" t="s">
        <v>19</v>
      </c>
      <c r="E78" s="43">
        <f>E79+E80+E81+E82+E83+E84</f>
        <v>307.95709999999997</v>
      </c>
      <c r="F78" s="43">
        <f>F79+F80+F81+F82+F83+F84</f>
        <v>307.95709999999997</v>
      </c>
      <c r="G78" s="43">
        <f>G79+G80+G81+G82+G83+G84</f>
        <v>0</v>
      </c>
      <c r="H78" s="43">
        <f>H79+H80+H81+H82+H83+H84</f>
        <v>0</v>
      </c>
      <c r="I78" s="43">
        <f>I79+I80+I81+I82+I83+I84</f>
        <v>0</v>
      </c>
      <c r="J78" s="94" t="s">
        <v>227</v>
      </c>
      <c r="K78" s="94"/>
      <c r="L78" s="94"/>
      <c r="M78" s="94"/>
      <c r="N78" s="94"/>
      <c r="O78" s="94"/>
      <c r="P78" s="94"/>
      <c r="Q78" s="94"/>
    </row>
    <row r="79" spans="1:17" ht="15">
      <c r="A79" s="65"/>
      <c r="B79" s="75"/>
      <c r="C79" s="70"/>
      <c r="D79" s="38">
        <v>2015</v>
      </c>
      <c r="E79" s="43">
        <f aca="true" t="shared" si="8" ref="E79:E84">F79+G79+H79+I79</f>
        <v>39.3917</v>
      </c>
      <c r="F79" s="43">
        <v>39.3917</v>
      </c>
      <c r="G79" s="43">
        <v>0</v>
      </c>
      <c r="H79" s="43">
        <v>0</v>
      </c>
      <c r="I79" s="43">
        <v>0</v>
      </c>
      <c r="J79" s="64">
        <v>83.5</v>
      </c>
      <c r="K79" s="64"/>
      <c r="L79" s="64"/>
      <c r="M79" s="64"/>
      <c r="N79" s="64"/>
      <c r="O79" s="64"/>
      <c r="P79" s="64"/>
      <c r="Q79" s="64"/>
    </row>
    <row r="80" spans="1:17" ht="15">
      <c r="A80" s="65"/>
      <c r="B80" s="75"/>
      <c r="C80" s="70"/>
      <c r="D80" s="38">
        <v>2016</v>
      </c>
      <c r="E80" s="43">
        <f t="shared" si="8"/>
        <v>50.0223</v>
      </c>
      <c r="F80" s="44">
        <v>50.0223</v>
      </c>
      <c r="G80" s="43">
        <v>0</v>
      </c>
      <c r="H80" s="43">
        <v>0</v>
      </c>
      <c r="I80" s="43">
        <v>0</v>
      </c>
      <c r="J80" s="64">
        <v>83.5</v>
      </c>
      <c r="K80" s="64"/>
      <c r="L80" s="64"/>
      <c r="M80" s="64"/>
      <c r="N80" s="64"/>
      <c r="O80" s="64"/>
      <c r="P80" s="64"/>
      <c r="Q80" s="64"/>
    </row>
    <row r="81" spans="1:17" ht="15">
      <c r="A81" s="65"/>
      <c r="B81" s="75"/>
      <c r="C81" s="70"/>
      <c r="D81" s="38">
        <v>2017</v>
      </c>
      <c r="E81" s="43">
        <f t="shared" si="8"/>
        <v>53.6855</v>
      </c>
      <c r="F81" s="43">
        <v>53.6855</v>
      </c>
      <c r="G81" s="43">
        <v>0</v>
      </c>
      <c r="H81" s="43">
        <v>0</v>
      </c>
      <c r="I81" s="43">
        <v>0</v>
      </c>
      <c r="J81" s="64">
        <v>83.6</v>
      </c>
      <c r="K81" s="64"/>
      <c r="L81" s="64"/>
      <c r="M81" s="64"/>
      <c r="N81" s="64"/>
      <c r="O81" s="64"/>
      <c r="P81" s="64"/>
      <c r="Q81" s="64"/>
    </row>
    <row r="82" spans="1:17" ht="15">
      <c r="A82" s="65"/>
      <c r="B82" s="75"/>
      <c r="C82" s="70"/>
      <c r="D82" s="38">
        <v>2018</v>
      </c>
      <c r="E82" s="43">
        <f t="shared" si="8"/>
        <v>53.6855</v>
      </c>
      <c r="F82" s="44">
        <v>53.6855</v>
      </c>
      <c r="G82" s="43">
        <v>0</v>
      </c>
      <c r="H82" s="43">
        <v>0</v>
      </c>
      <c r="I82" s="43">
        <v>0</v>
      </c>
      <c r="J82" s="64">
        <v>83.7</v>
      </c>
      <c r="K82" s="64"/>
      <c r="L82" s="64"/>
      <c r="M82" s="64"/>
      <c r="N82" s="64"/>
      <c r="O82" s="64"/>
      <c r="P82" s="64"/>
      <c r="Q82" s="64"/>
    </row>
    <row r="83" spans="1:17" ht="15">
      <c r="A83" s="65"/>
      <c r="B83" s="75"/>
      <c r="C83" s="70"/>
      <c r="D83" s="38">
        <v>2019</v>
      </c>
      <c r="E83" s="43">
        <f t="shared" si="8"/>
        <v>53.6855</v>
      </c>
      <c r="F83" s="43">
        <v>53.6855</v>
      </c>
      <c r="G83" s="43">
        <v>0</v>
      </c>
      <c r="H83" s="43">
        <v>0</v>
      </c>
      <c r="I83" s="43">
        <v>0</v>
      </c>
      <c r="J83" s="64">
        <v>83.7</v>
      </c>
      <c r="K83" s="64"/>
      <c r="L83" s="64"/>
      <c r="M83" s="64"/>
      <c r="N83" s="64"/>
      <c r="O83" s="64"/>
      <c r="P83" s="64"/>
      <c r="Q83" s="64"/>
    </row>
    <row r="84" spans="1:17" ht="79.5" customHeight="1">
      <c r="A84" s="65"/>
      <c r="B84" s="75"/>
      <c r="C84" s="70"/>
      <c r="D84" s="38">
        <v>2020</v>
      </c>
      <c r="E84" s="43">
        <f t="shared" si="8"/>
        <v>57.4866</v>
      </c>
      <c r="F84" s="43">
        <v>57.4866</v>
      </c>
      <c r="G84" s="43">
        <v>0</v>
      </c>
      <c r="H84" s="43">
        <v>0</v>
      </c>
      <c r="I84" s="43">
        <v>0</v>
      </c>
      <c r="J84" s="64">
        <v>83.8</v>
      </c>
      <c r="K84" s="64"/>
      <c r="L84" s="64"/>
      <c r="M84" s="64"/>
      <c r="N84" s="64"/>
      <c r="O84" s="64"/>
      <c r="P84" s="64"/>
      <c r="Q84" s="64"/>
    </row>
    <row r="85" spans="1:17" ht="27" customHeight="1">
      <c r="A85" s="65" t="s">
        <v>174</v>
      </c>
      <c r="B85" s="75" t="s">
        <v>136</v>
      </c>
      <c r="C85" s="70" t="s">
        <v>247</v>
      </c>
      <c r="D85" s="58" t="s">
        <v>19</v>
      </c>
      <c r="E85" s="43">
        <f>E86+E87+E88+E89+E90+E91</f>
        <v>60.566599999999994</v>
      </c>
      <c r="F85" s="43">
        <f>F86+F87+F88+F89+F90+F91</f>
        <v>39.795100000000005</v>
      </c>
      <c r="G85" s="43">
        <f>G86+G87+G88+G89+G90+G91</f>
        <v>20.7715</v>
      </c>
      <c r="H85" s="43">
        <f>H86+H87+H88+H89+H90+H91</f>
        <v>0</v>
      </c>
      <c r="I85" s="43">
        <f>I86+I87+I88+I89+I90+I91</f>
        <v>0</v>
      </c>
      <c r="J85" s="94" t="s">
        <v>226</v>
      </c>
      <c r="K85" s="94"/>
      <c r="L85" s="94"/>
      <c r="M85" s="94"/>
      <c r="N85" s="94"/>
      <c r="O85" s="94"/>
      <c r="P85" s="94"/>
      <c r="Q85" s="94"/>
    </row>
    <row r="86" spans="1:17" ht="15">
      <c r="A86" s="65"/>
      <c r="B86" s="75"/>
      <c r="C86" s="70"/>
      <c r="D86" s="38">
        <v>2015</v>
      </c>
      <c r="E86" s="43">
        <f aca="true" t="shared" si="9" ref="E86:E91">F86+G86+H86+I86</f>
        <v>17.2251</v>
      </c>
      <c r="F86" s="43">
        <v>6.9829</v>
      </c>
      <c r="G86" s="43">
        <v>10.2422</v>
      </c>
      <c r="H86" s="43">
        <v>0</v>
      </c>
      <c r="I86" s="43">
        <v>0</v>
      </c>
      <c r="J86" s="64" t="s">
        <v>204</v>
      </c>
      <c r="K86" s="64"/>
      <c r="L86" s="64"/>
      <c r="M86" s="64"/>
      <c r="N86" s="64"/>
      <c r="O86" s="64"/>
      <c r="P86" s="64"/>
      <c r="Q86" s="64"/>
    </row>
    <row r="87" spans="1:17" ht="15" customHeight="1">
      <c r="A87" s="65"/>
      <c r="B87" s="75"/>
      <c r="C87" s="70"/>
      <c r="D87" s="38">
        <v>2016</v>
      </c>
      <c r="E87" s="43">
        <f t="shared" si="9"/>
        <v>17.6037</v>
      </c>
      <c r="F87" s="44">
        <v>7.0744</v>
      </c>
      <c r="G87" s="44">
        <v>10.5293</v>
      </c>
      <c r="H87" s="43">
        <v>0</v>
      </c>
      <c r="I87" s="43">
        <v>0</v>
      </c>
      <c r="J87" s="64" t="s">
        <v>204</v>
      </c>
      <c r="K87" s="64"/>
      <c r="L87" s="64"/>
      <c r="M87" s="64"/>
      <c r="N87" s="64"/>
      <c r="O87" s="64"/>
      <c r="P87" s="64"/>
      <c r="Q87" s="64"/>
    </row>
    <row r="88" spans="1:17" ht="15">
      <c r="A88" s="65"/>
      <c r="B88" s="75"/>
      <c r="C88" s="70"/>
      <c r="D88" s="38">
        <v>2017</v>
      </c>
      <c r="E88" s="43">
        <f t="shared" si="9"/>
        <v>6.657</v>
      </c>
      <c r="F88" s="43">
        <v>6.657</v>
      </c>
      <c r="G88" s="43">
        <v>0</v>
      </c>
      <c r="H88" s="43">
        <v>0</v>
      </c>
      <c r="I88" s="43">
        <v>0</v>
      </c>
      <c r="J88" s="64" t="s">
        <v>204</v>
      </c>
      <c r="K88" s="64"/>
      <c r="L88" s="64"/>
      <c r="M88" s="64"/>
      <c r="N88" s="64"/>
      <c r="O88" s="64"/>
      <c r="P88" s="64"/>
      <c r="Q88" s="64"/>
    </row>
    <row r="89" spans="1:17" ht="15">
      <c r="A89" s="65"/>
      <c r="B89" s="75"/>
      <c r="C89" s="70"/>
      <c r="D89" s="38">
        <v>2018</v>
      </c>
      <c r="E89" s="43">
        <f t="shared" si="9"/>
        <v>6.657</v>
      </c>
      <c r="F89" s="43">
        <v>6.657</v>
      </c>
      <c r="G89" s="43">
        <v>0</v>
      </c>
      <c r="H89" s="43">
        <v>0</v>
      </c>
      <c r="I89" s="43">
        <v>0</v>
      </c>
      <c r="J89" s="64" t="s">
        <v>204</v>
      </c>
      <c r="K89" s="64"/>
      <c r="L89" s="64"/>
      <c r="M89" s="64"/>
      <c r="N89" s="64"/>
      <c r="O89" s="64"/>
      <c r="P89" s="64"/>
      <c r="Q89" s="64"/>
    </row>
    <row r="90" spans="1:17" ht="15">
      <c r="A90" s="65"/>
      <c r="B90" s="75"/>
      <c r="C90" s="70"/>
      <c r="D90" s="38">
        <v>2019</v>
      </c>
      <c r="E90" s="43">
        <f t="shared" si="9"/>
        <v>6.657</v>
      </c>
      <c r="F90" s="43">
        <v>6.657</v>
      </c>
      <c r="G90" s="43">
        <v>0</v>
      </c>
      <c r="H90" s="43">
        <v>0</v>
      </c>
      <c r="I90" s="43">
        <v>0</v>
      </c>
      <c r="J90" s="64" t="s">
        <v>204</v>
      </c>
      <c r="K90" s="64"/>
      <c r="L90" s="64"/>
      <c r="M90" s="64"/>
      <c r="N90" s="64"/>
      <c r="O90" s="64"/>
      <c r="P90" s="64"/>
      <c r="Q90" s="64"/>
    </row>
    <row r="91" spans="1:17" ht="77.25" customHeight="1">
      <c r="A91" s="65"/>
      <c r="B91" s="75"/>
      <c r="C91" s="70"/>
      <c r="D91" s="38">
        <v>2020</v>
      </c>
      <c r="E91" s="43">
        <f t="shared" si="9"/>
        <v>5.7668</v>
      </c>
      <c r="F91" s="43">
        <v>5.7668</v>
      </c>
      <c r="G91" s="43">
        <v>0</v>
      </c>
      <c r="H91" s="43">
        <v>0</v>
      </c>
      <c r="I91" s="43">
        <v>0</v>
      </c>
      <c r="J91" s="64" t="s">
        <v>204</v>
      </c>
      <c r="K91" s="64"/>
      <c r="L91" s="64"/>
      <c r="M91" s="64"/>
      <c r="N91" s="64"/>
      <c r="O91" s="64"/>
      <c r="P91" s="64"/>
      <c r="Q91" s="64"/>
    </row>
    <row r="92" spans="1:17" ht="25.5" customHeight="1">
      <c r="A92" s="65" t="s">
        <v>175</v>
      </c>
      <c r="B92" s="75" t="s">
        <v>138</v>
      </c>
      <c r="C92" s="70" t="s">
        <v>247</v>
      </c>
      <c r="D92" s="58" t="s">
        <v>19</v>
      </c>
      <c r="E92" s="43">
        <f>E93+E94+E95+E96+E97+E98</f>
        <v>136.83870000000002</v>
      </c>
      <c r="F92" s="43">
        <f>F93+F94+F95+F96+F97+F98</f>
        <v>136.83870000000002</v>
      </c>
      <c r="G92" s="43">
        <f>G93+G94+G95+G96+G97+G98</f>
        <v>0</v>
      </c>
      <c r="H92" s="43">
        <f>H93+H94+H95+H96+H97+H98</f>
        <v>0</v>
      </c>
      <c r="I92" s="43">
        <f>I93+I94+I95+I96+I97+I98</f>
        <v>0</v>
      </c>
      <c r="J92" s="79" t="s">
        <v>228</v>
      </c>
      <c r="K92" s="79"/>
      <c r="L92" s="79"/>
      <c r="M92" s="79"/>
      <c r="N92" s="79"/>
      <c r="O92" s="79"/>
      <c r="P92" s="79"/>
      <c r="Q92" s="79"/>
    </row>
    <row r="93" spans="1:17" ht="15.75" customHeight="1">
      <c r="A93" s="65"/>
      <c r="B93" s="75"/>
      <c r="C93" s="70"/>
      <c r="D93" s="38">
        <v>2015</v>
      </c>
      <c r="E93" s="43">
        <f aca="true" t="shared" si="10" ref="E93:E98">F93+G93+H93+I93</f>
        <v>32.3407</v>
      </c>
      <c r="F93" s="43">
        <v>32.3407</v>
      </c>
      <c r="G93" s="43">
        <v>0</v>
      </c>
      <c r="H93" s="43">
        <v>0</v>
      </c>
      <c r="I93" s="43">
        <v>0</v>
      </c>
      <c r="J93" s="64">
        <v>16</v>
      </c>
      <c r="K93" s="64"/>
      <c r="L93" s="64"/>
      <c r="M93" s="64"/>
      <c r="N93" s="64"/>
      <c r="O93" s="64"/>
      <c r="P93" s="64"/>
      <c r="Q93" s="64"/>
    </row>
    <row r="94" spans="1:17" ht="15.75" customHeight="1">
      <c r="A94" s="65"/>
      <c r="B94" s="75"/>
      <c r="C94" s="70"/>
      <c r="D94" s="38">
        <v>2016</v>
      </c>
      <c r="E94" s="43">
        <f t="shared" si="10"/>
        <v>18.8992</v>
      </c>
      <c r="F94" s="44">
        <v>18.8992</v>
      </c>
      <c r="G94" s="43">
        <v>0</v>
      </c>
      <c r="H94" s="43">
        <v>0</v>
      </c>
      <c r="I94" s="43">
        <v>0</v>
      </c>
      <c r="J94" s="64">
        <v>15.2</v>
      </c>
      <c r="K94" s="64"/>
      <c r="L94" s="64"/>
      <c r="M94" s="64"/>
      <c r="N94" s="64"/>
      <c r="O94" s="64"/>
      <c r="P94" s="64"/>
      <c r="Q94" s="64"/>
    </row>
    <row r="95" spans="1:17" ht="15.75" customHeight="1">
      <c r="A95" s="65"/>
      <c r="B95" s="75"/>
      <c r="C95" s="70"/>
      <c r="D95" s="38">
        <v>2017</v>
      </c>
      <c r="E95" s="43">
        <f t="shared" si="10"/>
        <v>20.1129</v>
      </c>
      <c r="F95" s="43">
        <v>20.1129</v>
      </c>
      <c r="G95" s="43">
        <v>0</v>
      </c>
      <c r="H95" s="43">
        <v>0</v>
      </c>
      <c r="I95" s="43">
        <v>0</v>
      </c>
      <c r="J95" s="64">
        <v>15.2</v>
      </c>
      <c r="K95" s="64"/>
      <c r="L95" s="64"/>
      <c r="M95" s="64"/>
      <c r="N95" s="64"/>
      <c r="O95" s="64"/>
      <c r="P95" s="64"/>
      <c r="Q95" s="64"/>
    </row>
    <row r="96" spans="1:17" ht="15.75" customHeight="1">
      <c r="A96" s="65"/>
      <c r="B96" s="75"/>
      <c r="C96" s="70"/>
      <c r="D96" s="38">
        <v>2018</v>
      </c>
      <c r="E96" s="43">
        <f t="shared" si="10"/>
        <v>9.1683</v>
      </c>
      <c r="F96" s="43">
        <v>9.1683</v>
      </c>
      <c r="G96" s="43">
        <v>0</v>
      </c>
      <c r="H96" s="43">
        <v>0</v>
      </c>
      <c r="I96" s="43">
        <v>0</v>
      </c>
      <c r="J96" s="64">
        <v>15.2</v>
      </c>
      <c r="K96" s="64"/>
      <c r="L96" s="64"/>
      <c r="M96" s="64"/>
      <c r="N96" s="64"/>
      <c r="O96" s="64"/>
      <c r="P96" s="64"/>
      <c r="Q96" s="64"/>
    </row>
    <row r="97" spans="1:17" ht="15.75" customHeight="1">
      <c r="A97" s="65"/>
      <c r="B97" s="75"/>
      <c r="C97" s="70"/>
      <c r="D97" s="38">
        <v>2019</v>
      </c>
      <c r="E97" s="43">
        <f t="shared" si="10"/>
        <v>9.1683</v>
      </c>
      <c r="F97" s="43">
        <v>9.1683</v>
      </c>
      <c r="G97" s="43">
        <v>0</v>
      </c>
      <c r="H97" s="43">
        <v>0</v>
      </c>
      <c r="I97" s="43">
        <v>0</v>
      </c>
      <c r="J97" s="64">
        <v>15.2</v>
      </c>
      <c r="K97" s="64"/>
      <c r="L97" s="64"/>
      <c r="M97" s="64"/>
      <c r="N97" s="64"/>
      <c r="O97" s="64"/>
      <c r="P97" s="64"/>
      <c r="Q97" s="64"/>
    </row>
    <row r="98" spans="1:17" ht="75.75" customHeight="1">
      <c r="A98" s="65"/>
      <c r="B98" s="75"/>
      <c r="C98" s="70"/>
      <c r="D98" s="38">
        <v>2020</v>
      </c>
      <c r="E98" s="43">
        <f t="shared" si="10"/>
        <v>47.1493</v>
      </c>
      <c r="F98" s="43">
        <v>47.1493</v>
      </c>
      <c r="G98" s="43">
        <v>0</v>
      </c>
      <c r="H98" s="43">
        <v>0</v>
      </c>
      <c r="I98" s="43">
        <v>0</v>
      </c>
      <c r="J98" s="64">
        <v>15.2</v>
      </c>
      <c r="K98" s="64"/>
      <c r="L98" s="64"/>
      <c r="M98" s="64"/>
      <c r="N98" s="64"/>
      <c r="O98" s="64"/>
      <c r="P98" s="64"/>
      <c r="Q98" s="64"/>
    </row>
    <row r="99" spans="1:17" ht="86.25" customHeight="1">
      <c r="A99" s="65" t="s">
        <v>176</v>
      </c>
      <c r="B99" s="75" t="s">
        <v>139</v>
      </c>
      <c r="C99" s="70" t="s">
        <v>247</v>
      </c>
      <c r="D99" s="58" t="s">
        <v>19</v>
      </c>
      <c r="E99" s="43">
        <f>E100+E101+E102+E103+E104+E105</f>
        <v>294.10988000000003</v>
      </c>
      <c r="F99" s="43">
        <f>F100+F101+F102+F103+F104+F105</f>
        <v>294.10988000000003</v>
      </c>
      <c r="G99" s="43">
        <f>G100+G101+G102+G103+G104+G105</f>
        <v>0</v>
      </c>
      <c r="H99" s="43">
        <f>H100+H101+H102+H103+H104+H105</f>
        <v>0</v>
      </c>
      <c r="I99" s="43">
        <f>I100+I101+I102+I103+I104+I105</f>
        <v>0</v>
      </c>
      <c r="J99" s="67" t="s">
        <v>222</v>
      </c>
      <c r="K99" s="67"/>
      <c r="L99" s="77" t="s">
        <v>229</v>
      </c>
      <c r="M99" s="77"/>
      <c r="N99" s="77"/>
      <c r="O99" s="77" t="s">
        <v>230</v>
      </c>
      <c r="P99" s="77"/>
      <c r="Q99" s="77"/>
    </row>
    <row r="100" spans="1:17" ht="15">
      <c r="A100" s="65"/>
      <c r="B100" s="75"/>
      <c r="C100" s="70"/>
      <c r="D100" s="38">
        <v>2015</v>
      </c>
      <c r="E100" s="43">
        <f aca="true" t="shared" si="11" ref="E100:E105">F100+G100+H100+I100</f>
        <v>56.1733</v>
      </c>
      <c r="F100" s="43">
        <v>56.1733</v>
      </c>
      <c r="G100" s="43">
        <v>0</v>
      </c>
      <c r="H100" s="43">
        <v>0</v>
      </c>
      <c r="I100" s="43">
        <v>0</v>
      </c>
      <c r="J100" s="71" t="s">
        <v>223</v>
      </c>
      <c r="K100" s="71"/>
      <c r="L100" s="69">
        <v>59</v>
      </c>
      <c r="M100" s="69"/>
      <c r="N100" s="69"/>
      <c r="O100" s="69">
        <v>41</v>
      </c>
      <c r="P100" s="69"/>
      <c r="Q100" s="69"/>
    </row>
    <row r="101" spans="1:17" ht="15">
      <c r="A101" s="65"/>
      <c r="B101" s="75"/>
      <c r="C101" s="70"/>
      <c r="D101" s="38">
        <v>2016</v>
      </c>
      <c r="E101" s="43">
        <f t="shared" si="11"/>
        <v>44.93598</v>
      </c>
      <c r="F101" s="44">
        <v>44.93598</v>
      </c>
      <c r="G101" s="43">
        <v>0</v>
      </c>
      <c r="H101" s="43">
        <v>0</v>
      </c>
      <c r="I101" s="43">
        <v>0</v>
      </c>
      <c r="J101" s="71" t="s">
        <v>224</v>
      </c>
      <c r="K101" s="71"/>
      <c r="L101" s="69">
        <v>65.8</v>
      </c>
      <c r="M101" s="69"/>
      <c r="N101" s="69"/>
      <c r="O101" s="69">
        <v>34.2</v>
      </c>
      <c r="P101" s="69"/>
      <c r="Q101" s="69"/>
    </row>
    <row r="102" spans="1:17" ht="15">
      <c r="A102" s="65"/>
      <c r="B102" s="75"/>
      <c r="C102" s="70"/>
      <c r="D102" s="38">
        <v>2017</v>
      </c>
      <c r="E102" s="43">
        <f t="shared" si="11"/>
        <v>73.3047</v>
      </c>
      <c r="F102" s="43">
        <v>73.3047</v>
      </c>
      <c r="G102" s="43">
        <v>0</v>
      </c>
      <c r="H102" s="43">
        <v>0</v>
      </c>
      <c r="I102" s="43">
        <v>0</v>
      </c>
      <c r="J102" s="71" t="s">
        <v>244</v>
      </c>
      <c r="K102" s="71"/>
      <c r="L102" s="69">
        <v>67.2</v>
      </c>
      <c r="M102" s="69"/>
      <c r="N102" s="69"/>
      <c r="O102" s="69">
        <v>32.8</v>
      </c>
      <c r="P102" s="69"/>
      <c r="Q102" s="69"/>
    </row>
    <row r="103" spans="1:17" ht="15">
      <c r="A103" s="65"/>
      <c r="B103" s="75"/>
      <c r="C103" s="70"/>
      <c r="D103" s="38">
        <v>2018</v>
      </c>
      <c r="E103" s="43">
        <f t="shared" si="11"/>
        <v>19.3455</v>
      </c>
      <c r="F103" s="43">
        <v>19.3455</v>
      </c>
      <c r="G103" s="43">
        <v>0</v>
      </c>
      <c r="H103" s="43">
        <v>0</v>
      </c>
      <c r="I103" s="43">
        <v>0</v>
      </c>
      <c r="J103" s="71" t="s">
        <v>244</v>
      </c>
      <c r="K103" s="71"/>
      <c r="L103" s="69">
        <v>67.2</v>
      </c>
      <c r="M103" s="69"/>
      <c r="N103" s="69"/>
      <c r="O103" s="69">
        <v>32.8</v>
      </c>
      <c r="P103" s="69"/>
      <c r="Q103" s="69"/>
    </row>
    <row r="104" spans="1:17" ht="15">
      <c r="A104" s="65"/>
      <c r="B104" s="75"/>
      <c r="C104" s="70"/>
      <c r="D104" s="38">
        <v>2019</v>
      </c>
      <c r="E104" s="43">
        <f t="shared" si="11"/>
        <v>19.3455</v>
      </c>
      <c r="F104" s="43">
        <v>19.3455</v>
      </c>
      <c r="G104" s="43">
        <v>0</v>
      </c>
      <c r="H104" s="43">
        <v>0</v>
      </c>
      <c r="I104" s="43">
        <v>0</v>
      </c>
      <c r="J104" s="71" t="s">
        <v>244</v>
      </c>
      <c r="K104" s="71"/>
      <c r="L104" s="69">
        <v>67.2</v>
      </c>
      <c r="M104" s="69"/>
      <c r="N104" s="69"/>
      <c r="O104" s="69">
        <v>32.8</v>
      </c>
      <c r="P104" s="69"/>
      <c r="Q104" s="69"/>
    </row>
    <row r="105" spans="1:17" ht="19.5" customHeight="1">
      <c r="A105" s="65"/>
      <c r="B105" s="75"/>
      <c r="C105" s="70"/>
      <c r="D105" s="38">
        <v>2020</v>
      </c>
      <c r="E105" s="43">
        <f t="shared" si="11"/>
        <v>81.0049</v>
      </c>
      <c r="F105" s="43">
        <v>81.0049</v>
      </c>
      <c r="G105" s="43">
        <v>0</v>
      </c>
      <c r="H105" s="43">
        <v>0</v>
      </c>
      <c r="I105" s="43">
        <v>0</v>
      </c>
      <c r="J105" s="71" t="s">
        <v>244</v>
      </c>
      <c r="K105" s="71"/>
      <c r="L105" s="69">
        <v>67.2</v>
      </c>
      <c r="M105" s="69"/>
      <c r="N105" s="69"/>
      <c r="O105" s="69">
        <v>32.8</v>
      </c>
      <c r="P105" s="69"/>
      <c r="Q105" s="69"/>
    </row>
    <row r="106" spans="1:17" ht="86.25" customHeight="1">
      <c r="A106" s="65" t="s">
        <v>177</v>
      </c>
      <c r="B106" s="75" t="s">
        <v>131</v>
      </c>
      <c r="C106" s="98" t="s">
        <v>251</v>
      </c>
      <c r="D106" s="58" t="s">
        <v>19</v>
      </c>
      <c r="E106" s="43">
        <f>E107+E108+E109+E110+E111+E112</f>
        <v>120.249</v>
      </c>
      <c r="F106" s="43">
        <f>F107+F108+F109+F110+F111+F112</f>
        <v>120.249</v>
      </c>
      <c r="G106" s="43">
        <f>G107+G108+G109+G110+G111+G112</f>
        <v>0</v>
      </c>
      <c r="H106" s="43">
        <f>H107+H108+H109+H110+H111+H112</f>
        <v>0</v>
      </c>
      <c r="I106" s="43">
        <f>I107+I108+I109+I110+I111+I112</f>
        <v>0</v>
      </c>
      <c r="J106" s="67" t="s">
        <v>228</v>
      </c>
      <c r="K106" s="67"/>
      <c r="L106" s="77" t="s">
        <v>229</v>
      </c>
      <c r="M106" s="77"/>
      <c r="N106" s="77"/>
      <c r="O106" s="77" t="s">
        <v>230</v>
      </c>
      <c r="P106" s="77"/>
      <c r="Q106" s="77"/>
    </row>
    <row r="107" spans="1:17" ht="15">
      <c r="A107" s="65"/>
      <c r="B107" s="75"/>
      <c r="C107" s="98"/>
      <c r="D107" s="38">
        <v>2015</v>
      </c>
      <c r="E107" s="43">
        <f aca="true" t="shared" si="12" ref="E107:E112">F107+G107+H107+I107</f>
        <v>120.249</v>
      </c>
      <c r="F107" s="43">
        <v>120.249</v>
      </c>
      <c r="G107" s="43">
        <v>0</v>
      </c>
      <c r="H107" s="43">
        <v>0</v>
      </c>
      <c r="I107" s="43">
        <v>0</v>
      </c>
      <c r="J107" s="64">
        <v>16</v>
      </c>
      <c r="K107" s="64"/>
      <c r="L107" s="69">
        <v>59</v>
      </c>
      <c r="M107" s="69"/>
      <c r="N107" s="69"/>
      <c r="O107" s="69">
        <v>41</v>
      </c>
      <c r="P107" s="69"/>
      <c r="Q107" s="69"/>
    </row>
    <row r="108" spans="1:17" ht="15">
      <c r="A108" s="65"/>
      <c r="B108" s="75"/>
      <c r="C108" s="98"/>
      <c r="D108" s="38">
        <v>2016</v>
      </c>
      <c r="E108" s="43">
        <f t="shared" si="12"/>
        <v>0</v>
      </c>
      <c r="F108" s="43">
        <v>0</v>
      </c>
      <c r="G108" s="43">
        <v>0</v>
      </c>
      <c r="H108" s="43">
        <v>0</v>
      </c>
      <c r="I108" s="43">
        <v>0</v>
      </c>
      <c r="J108" s="71" t="s">
        <v>149</v>
      </c>
      <c r="K108" s="71"/>
      <c r="L108" s="64" t="s">
        <v>149</v>
      </c>
      <c r="M108" s="64"/>
      <c r="N108" s="64"/>
      <c r="O108" s="69" t="s">
        <v>149</v>
      </c>
      <c r="P108" s="69"/>
      <c r="Q108" s="69"/>
    </row>
    <row r="109" spans="1:17" ht="15">
      <c r="A109" s="65"/>
      <c r="B109" s="75"/>
      <c r="C109" s="98"/>
      <c r="D109" s="38">
        <v>2017</v>
      </c>
      <c r="E109" s="43">
        <f t="shared" si="12"/>
        <v>0</v>
      </c>
      <c r="F109" s="43">
        <v>0</v>
      </c>
      <c r="G109" s="43">
        <v>0</v>
      </c>
      <c r="H109" s="43">
        <v>0</v>
      </c>
      <c r="I109" s="43">
        <v>0</v>
      </c>
      <c r="J109" s="71" t="s">
        <v>149</v>
      </c>
      <c r="K109" s="71"/>
      <c r="L109" s="64" t="s">
        <v>149</v>
      </c>
      <c r="M109" s="64"/>
      <c r="N109" s="64"/>
      <c r="O109" s="69" t="s">
        <v>149</v>
      </c>
      <c r="P109" s="69"/>
      <c r="Q109" s="69"/>
    </row>
    <row r="110" spans="1:17" ht="15">
      <c r="A110" s="65"/>
      <c r="B110" s="75"/>
      <c r="C110" s="98"/>
      <c r="D110" s="38">
        <v>2018</v>
      </c>
      <c r="E110" s="43">
        <f t="shared" si="12"/>
        <v>0</v>
      </c>
      <c r="F110" s="43">
        <v>0</v>
      </c>
      <c r="G110" s="43">
        <v>0</v>
      </c>
      <c r="H110" s="43">
        <v>0</v>
      </c>
      <c r="I110" s="43">
        <v>0</v>
      </c>
      <c r="J110" s="71" t="s">
        <v>149</v>
      </c>
      <c r="K110" s="71"/>
      <c r="L110" s="64" t="s">
        <v>149</v>
      </c>
      <c r="M110" s="64"/>
      <c r="N110" s="64"/>
      <c r="O110" s="69" t="s">
        <v>149</v>
      </c>
      <c r="P110" s="69"/>
      <c r="Q110" s="69"/>
    </row>
    <row r="111" spans="1:17" ht="15">
      <c r="A111" s="65"/>
      <c r="B111" s="75"/>
      <c r="C111" s="98"/>
      <c r="D111" s="38">
        <v>2019</v>
      </c>
      <c r="E111" s="43">
        <f t="shared" si="12"/>
        <v>0</v>
      </c>
      <c r="F111" s="43">
        <v>0</v>
      </c>
      <c r="G111" s="43">
        <v>0</v>
      </c>
      <c r="H111" s="43">
        <v>0</v>
      </c>
      <c r="I111" s="43">
        <v>0</v>
      </c>
      <c r="J111" s="71" t="s">
        <v>149</v>
      </c>
      <c r="K111" s="71"/>
      <c r="L111" s="64" t="s">
        <v>149</v>
      </c>
      <c r="M111" s="64"/>
      <c r="N111" s="64"/>
      <c r="O111" s="69" t="s">
        <v>149</v>
      </c>
      <c r="P111" s="69"/>
      <c r="Q111" s="69"/>
    </row>
    <row r="112" spans="1:17" ht="32.25" customHeight="1">
      <c r="A112" s="65"/>
      <c r="B112" s="75"/>
      <c r="C112" s="98"/>
      <c r="D112" s="38">
        <v>2020</v>
      </c>
      <c r="E112" s="43">
        <f t="shared" si="12"/>
        <v>0</v>
      </c>
      <c r="F112" s="43">
        <v>0</v>
      </c>
      <c r="G112" s="43">
        <v>0</v>
      </c>
      <c r="H112" s="43">
        <v>0</v>
      </c>
      <c r="I112" s="43">
        <v>0</v>
      </c>
      <c r="J112" s="71" t="s">
        <v>149</v>
      </c>
      <c r="K112" s="71"/>
      <c r="L112" s="64" t="s">
        <v>149</v>
      </c>
      <c r="M112" s="64"/>
      <c r="N112" s="64"/>
      <c r="O112" s="69" t="s">
        <v>149</v>
      </c>
      <c r="P112" s="69"/>
      <c r="Q112" s="69"/>
    </row>
    <row r="113" spans="1:17" ht="90.75" customHeight="1">
      <c r="A113" s="65" t="s">
        <v>178</v>
      </c>
      <c r="B113" s="75" t="s">
        <v>148</v>
      </c>
      <c r="C113" s="70" t="s">
        <v>250</v>
      </c>
      <c r="D113" s="58" t="s">
        <v>19</v>
      </c>
      <c r="E113" s="43">
        <f>E114+E115+E116+E117+E118+E119</f>
        <v>658.1074</v>
      </c>
      <c r="F113" s="43">
        <f>F114+F115+F116+F117+F118+F119</f>
        <v>658.1074</v>
      </c>
      <c r="G113" s="43">
        <f>G114+G115+G116+G117+G118+G119</f>
        <v>0</v>
      </c>
      <c r="H113" s="43">
        <f>H114+H115+H116+H117+H118+H119</f>
        <v>0</v>
      </c>
      <c r="I113" s="43">
        <f>I114+I115+I116+I117+I118+I119</f>
        <v>0</v>
      </c>
      <c r="J113" s="67" t="s">
        <v>228</v>
      </c>
      <c r="K113" s="67"/>
      <c r="L113" s="77" t="s">
        <v>229</v>
      </c>
      <c r="M113" s="77"/>
      <c r="N113" s="77"/>
      <c r="O113" s="77" t="s">
        <v>230</v>
      </c>
      <c r="P113" s="77"/>
      <c r="Q113" s="77"/>
    </row>
    <row r="114" spans="1:17" ht="15">
      <c r="A114" s="65"/>
      <c r="B114" s="75"/>
      <c r="C114" s="70"/>
      <c r="D114" s="38">
        <v>2015</v>
      </c>
      <c r="E114" s="43">
        <f aca="true" t="shared" si="13" ref="E114:E119">F114+G114+H114+I114</f>
        <v>5.8202</v>
      </c>
      <c r="F114" s="43">
        <v>5.8202</v>
      </c>
      <c r="G114" s="43">
        <v>0</v>
      </c>
      <c r="H114" s="43">
        <v>0</v>
      </c>
      <c r="I114" s="43">
        <v>0</v>
      </c>
      <c r="J114" s="71" t="s">
        <v>149</v>
      </c>
      <c r="K114" s="71"/>
      <c r="L114" s="64" t="s">
        <v>149</v>
      </c>
      <c r="M114" s="64"/>
      <c r="N114" s="64"/>
      <c r="O114" s="64" t="s">
        <v>149</v>
      </c>
      <c r="P114" s="64"/>
      <c r="Q114" s="64"/>
    </row>
    <row r="115" spans="1:17" ht="15">
      <c r="A115" s="65"/>
      <c r="B115" s="75"/>
      <c r="C115" s="70"/>
      <c r="D115" s="38">
        <v>2016</v>
      </c>
      <c r="E115" s="43">
        <f t="shared" si="13"/>
        <v>128.8101</v>
      </c>
      <c r="F115" s="44">
        <v>128.8101</v>
      </c>
      <c r="G115" s="43">
        <v>0</v>
      </c>
      <c r="H115" s="43">
        <v>0</v>
      </c>
      <c r="I115" s="43">
        <v>0</v>
      </c>
      <c r="J115" s="64">
        <v>15.2</v>
      </c>
      <c r="K115" s="64"/>
      <c r="L115" s="64">
        <v>65.8</v>
      </c>
      <c r="M115" s="64"/>
      <c r="N115" s="64"/>
      <c r="O115" s="64">
        <v>34.2</v>
      </c>
      <c r="P115" s="64"/>
      <c r="Q115" s="64"/>
    </row>
    <row r="116" spans="1:17" ht="15">
      <c r="A116" s="65"/>
      <c r="B116" s="75"/>
      <c r="C116" s="70"/>
      <c r="D116" s="38">
        <v>2017</v>
      </c>
      <c r="E116" s="43">
        <f t="shared" si="13"/>
        <v>135.0795</v>
      </c>
      <c r="F116" s="43">
        <v>135.0795</v>
      </c>
      <c r="G116" s="43">
        <v>0</v>
      </c>
      <c r="H116" s="43">
        <v>0</v>
      </c>
      <c r="I116" s="43">
        <v>0</v>
      </c>
      <c r="J116" s="64">
        <v>15.2</v>
      </c>
      <c r="K116" s="64"/>
      <c r="L116" s="64">
        <v>67.2</v>
      </c>
      <c r="M116" s="64"/>
      <c r="N116" s="64"/>
      <c r="O116" s="64">
        <v>32.8</v>
      </c>
      <c r="P116" s="64"/>
      <c r="Q116" s="64"/>
    </row>
    <row r="117" spans="1:17" ht="15">
      <c r="A117" s="65"/>
      <c r="B117" s="75"/>
      <c r="C117" s="70"/>
      <c r="D117" s="38">
        <v>2018</v>
      </c>
      <c r="E117" s="43">
        <f t="shared" si="13"/>
        <v>130.8465</v>
      </c>
      <c r="F117" s="43">
        <v>130.8465</v>
      </c>
      <c r="G117" s="43">
        <v>0</v>
      </c>
      <c r="H117" s="43">
        <v>0</v>
      </c>
      <c r="I117" s="43">
        <v>0</v>
      </c>
      <c r="J117" s="64">
        <v>15.2</v>
      </c>
      <c r="K117" s="64"/>
      <c r="L117" s="64">
        <v>67.2</v>
      </c>
      <c r="M117" s="64"/>
      <c r="N117" s="64"/>
      <c r="O117" s="64">
        <v>32.8</v>
      </c>
      <c r="P117" s="64"/>
      <c r="Q117" s="64"/>
    </row>
    <row r="118" spans="1:17" ht="15">
      <c r="A118" s="65"/>
      <c r="B118" s="75"/>
      <c r="C118" s="70"/>
      <c r="D118" s="38">
        <v>2019</v>
      </c>
      <c r="E118" s="43">
        <f t="shared" si="13"/>
        <v>130.793</v>
      </c>
      <c r="F118" s="43">
        <v>130.793</v>
      </c>
      <c r="G118" s="43">
        <v>0</v>
      </c>
      <c r="H118" s="43">
        <v>0</v>
      </c>
      <c r="I118" s="43">
        <v>0</v>
      </c>
      <c r="J118" s="64">
        <v>15.2</v>
      </c>
      <c r="K118" s="64"/>
      <c r="L118" s="64">
        <v>67.2</v>
      </c>
      <c r="M118" s="64"/>
      <c r="N118" s="64"/>
      <c r="O118" s="64">
        <v>32.8</v>
      </c>
      <c r="P118" s="64"/>
      <c r="Q118" s="64"/>
    </row>
    <row r="119" spans="1:17" ht="15">
      <c r="A119" s="65"/>
      <c r="B119" s="75"/>
      <c r="C119" s="70"/>
      <c r="D119" s="38">
        <v>2020</v>
      </c>
      <c r="E119" s="43">
        <f t="shared" si="13"/>
        <v>126.7581</v>
      </c>
      <c r="F119" s="43">
        <v>126.7581</v>
      </c>
      <c r="G119" s="43">
        <v>0</v>
      </c>
      <c r="H119" s="43">
        <v>0</v>
      </c>
      <c r="I119" s="43">
        <v>0</v>
      </c>
      <c r="J119" s="64">
        <v>15.2</v>
      </c>
      <c r="K119" s="64"/>
      <c r="L119" s="64">
        <v>67.2</v>
      </c>
      <c r="M119" s="64"/>
      <c r="N119" s="64"/>
      <c r="O119" s="64">
        <v>32.8</v>
      </c>
      <c r="P119" s="64"/>
      <c r="Q119" s="64"/>
    </row>
    <row r="120" spans="1:17" ht="145.5" customHeight="1">
      <c r="A120" s="65" t="s">
        <v>179</v>
      </c>
      <c r="B120" s="75" t="s">
        <v>140</v>
      </c>
      <c r="C120" s="70" t="s">
        <v>23</v>
      </c>
      <c r="D120" s="58" t="s">
        <v>19</v>
      </c>
      <c r="E120" s="43">
        <f>E121+E122+E123+E124+E125+E126</f>
        <v>696.8535</v>
      </c>
      <c r="F120" s="43">
        <f>F121+F122+F123+F124+F125+F126</f>
        <v>0</v>
      </c>
      <c r="G120" s="43">
        <f>G121+G122+G123+G124+G125+G126</f>
        <v>696.8535</v>
      </c>
      <c r="H120" s="43">
        <f>H121+H122+H123+H124+H125+H126</f>
        <v>0</v>
      </c>
      <c r="I120" s="43">
        <f>I121+I122+I123+I124+I125+I126</f>
        <v>0</v>
      </c>
      <c r="J120" s="76" t="s">
        <v>232</v>
      </c>
      <c r="K120" s="76"/>
      <c r="L120" s="97" t="s">
        <v>233</v>
      </c>
      <c r="M120" s="97"/>
      <c r="N120" s="97" t="s">
        <v>231</v>
      </c>
      <c r="O120" s="97"/>
      <c r="P120" s="77" t="s">
        <v>234</v>
      </c>
      <c r="Q120" s="77"/>
    </row>
    <row r="121" spans="1:17" ht="14.25" customHeight="1">
      <c r="A121" s="65"/>
      <c r="B121" s="75"/>
      <c r="C121" s="70"/>
      <c r="D121" s="38">
        <v>2015</v>
      </c>
      <c r="E121" s="43">
        <f aca="true" t="shared" si="14" ref="E121:E126">F121+G121+H121+I121</f>
        <v>94.5699</v>
      </c>
      <c r="F121" s="43">
        <v>0</v>
      </c>
      <c r="G121" s="43">
        <v>94.5699</v>
      </c>
      <c r="H121" s="43">
        <v>0</v>
      </c>
      <c r="I121" s="43">
        <v>0</v>
      </c>
      <c r="J121" s="96">
        <v>100</v>
      </c>
      <c r="K121" s="96"/>
      <c r="L121" s="83">
        <v>100</v>
      </c>
      <c r="M121" s="83"/>
      <c r="N121" s="83">
        <v>100</v>
      </c>
      <c r="O121" s="83"/>
      <c r="P121" s="83">
        <v>100</v>
      </c>
      <c r="Q121" s="83"/>
    </row>
    <row r="122" spans="1:17" ht="12.75" customHeight="1">
      <c r="A122" s="65"/>
      <c r="B122" s="75"/>
      <c r="C122" s="70"/>
      <c r="D122" s="38">
        <v>2016</v>
      </c>
      <c r="E122" s="43">
        <f t="shared" si="14"/>
        <v>113.0179</v>
      </c>
      <c r="F122" s="43">
        <v>0</v>
      </c>
      <c r="G122" s="44">
        <v>113.0179</v>
      </c>
      <c r="H122" s="43">
        <v>0</v>
      </c>
      <c r="I122" s="43">
        <v>0</v>
      </c>
      <c r="J122" s="96">
        <v>100</v>
      </c>
      <c r="K122" s="96"/>
      <c r="L122" s="83">
        <v>100</v>
      </c>
      <c r="M122" s="83"/>
      <c r="N122" s="83">
        <v>100</v>
      </c>
      <c r="O122" s="83"/>
      <c r="P122" s="83">
        <v>100</v>
      </c>
      <c r="Q122" s="83"/>
    </row>
    <row r="123" spans="1:17" ht="14.25" customHeight="1">
      <c r="A123" s="65"/>
      <c r="B123" s="75"/>
      <c r="C123" s="70"/>
      <c r="D123" s="38">
        <v>2017</v>
      </c>
      <c r="E123" s="43">
        <f t="shared" si="14"/>
        <v>121.3319</v>
      </c>
      <c r="F123" s="43">
        <v>0</v>
      </c>
      <c r="G123" s="43">
        <v>121.3319</v>
      </c>
      <c r="H123" s="43">
        <v>0</v>
      </c>
      <c r="I123" s="43">
        <v>0</v>
      </c>
      <c r="J123" s="96">
        <v>100</v>
      </c>
      <c r="K123" s="96"/>
      <c r="L123" s="83">
        <v>100</v>
      </c>
      <c r="M123" s="83"/>
      <c r="N123" s="83">
        <v>100</v>
      </c>
      <c r="O123" s="83"/>
      <c r="P123" s="83">
        <v>100</v>
      </c>
      <c r="Q123" s="83"/>
    </row>
    <row r="124" spans="1:17" ht="14.25" customHeight="1">
      <c r="A124" s="65"/>
      <c r="B124" s="75"/>
      <c r="C124" s="70"/>
      <c r="D124" s="38">
        <v>2018</v>
      </c>
      <c r="E124" s="43">
        <f t="shared" si="14"/>
        <v>131.8755</v>
      </c>
      <c r="F124" s="43">
        <v>0</v>
      </c>
      <c r="G124" s="43">
        <v>131.8755</v>
      </c>
      <c r="H124" s="43">
        <v>0</v>
      </c>
      <c r="I124" s="43">
        <v>0</v>
      </c>
      <c r="J124" s="96">
        <v>100</v>
      </c>
      <c r="K124" s="96"/>
      <c r="L124" s="83">
        <v>100</v>
      </c>
      <c r="M124" s="83"/>
      <c r="N124" s="83">
        <v>100</v>
      </c>
      <c r="O124" s="83"/>
      <c r="P124" s="83">
        <v>100</v>
      </c>
      <c r="Q124" s="83"/>
    </row>
    <row r="125" spans="1:17" ht="12.75" customHeight="1">
      <c r="A125" s="65"/>
      <c r="B125" s="75"/>
      <c r="C125" s="70"/>
      <c r="D125" s="38">
        <v>2019</v>
      </c>
      <c r="E125" s="43">
        <f t="shared" si="14"/>
        <v>133.2906</v>
      </c>
      <c r="F125" s="43">
        <v>0</v>
      </c>
      <c r="G125" s="43">
        <v>133.2906</v>
      </c>
      <c r="H125" s="43">
        <v>0</v>
      </c>
      <c r="I125" s="43">
        <v>0</v>
      </c>
      <c r="J125" s="96">
        <v>100</v>
      </c>
      <c r="K125" s="96"/>
      <c r="L125" s="83">
        <v>100</v>
      </c>
      <c r="M125" s="83"/>
      <c r="N125" s="83">
        <v>100</v>
      </c>
      <c r="O125" s="83"/>
      <c r="P125" s="83">
        <v>100</v>
      </c>
      <c r="Q125" s="83"/>
    </row>
    <row r="126" spans="1:17" ht="15">
      <c r="A126" s="65"/>
      <c r="B126" s="75"/>
      <c r="C126" s="70"/>
      <c r="D126" s="38">
        <v>2020</v>
      </c>
      <c r="E126" s="43">
        <f t="shared" si="14"/>
        <v>102.7677</v>
      </c>
      <c r="F126" s="43">
        <v>0</v>
      </c>
      <c r="G126" s="43">
        <v>102.7677</v>
      </c>
      <c r="H126" s="43">
        <v>0</v>
      </c>
      <c r="I126" s="43">
        <v>0</v>
      </c>
      <c r="J126" s="96">
        <v>100</v>
      </c>
      <c r="K126" s="96"/>
      <c r="L126" s="83">
        <v>100</v>
      </c>
      <c r="M126" s="83"/>
      <c r="N126" s="83">
        <v>100</v>
      </c>
      <c r="O126" s="83"/>
      <c r="P126" s="83">
        <v>100</v>
      </c>
      <c r="Q126" s="83"/>
    </row>
    <row r="127" spans="1:17" ht="30.75" customHeight="1">
      <c r="A127" s="65" t="s">
        <v>188</v>
      </c>
      <c r="B127" s="95" t="s">
        <v>142</v>
      </c>
      <c r="C127" s="70" t="s">
        <v>23</v>
      </c>
      <c r="D127" s="58" t="s">
        <v>19</v>
      </c>
      <c r="E127" s="43">
        <f>E128+E129+E130+E131+E132+E133</f>
        <v>420.5154</v>
      </c>
      <c r="F127" s="43">
        <f>F128+F129+F130+F131+F132+F133</f>
        <v>0</v>
      </c>
      <c r="G127" s="43">
        <f>G128+G129+G130+G131+G132+G133</f>
        <v>420.5154</v>
      </c>
      <c r="H127" s="43">
        <f>H128+H129+H130+H131+H132+H133</f>
        <v>0</v>
      </c>
      <c r="I127" s="43">
        <f>I128+I129+I130+I131+I132+I133</f>
        <v>0</v>
      </c>
      <c r="J127" s="64" t="s">
        <v>206</v>
      </c>
      <c r="K127" s="64"/>
      <c r="L127" s="64"/>
      <c r="M127" s="64"/>
      <c r="N127" s="64"/>
      <c r="O127" s="64"/>
      <c r="P127" s="64"/>
      <c r="Q127" s="64"/>
    </row>
    <row r="128" spans="1:17" ht="15">
      <c r="A128" s="65"/>
      <c r="B128" s="95"/>
      <c r="C128" s="70"/>
      <c r="D128" s="38">
        <v>2015</v>
      </c>
      <c r="E128" s="43">
        <f aca="true" t="shared" si="15" ref="E128:E133">F128+G128+H128+I128</f>
        <v>65.3578</v>
      </c>
      <c r="F128" s="43">
        <v>0</v>
      </c>
      <c r="G128" s="43">
        <v>65.3578</v>
      </c>
      <c r="H128" s="43">
        <v>0</v>
      </c>
      <c r="I128" s="43">
        <v>0</v>
      </c>
      <c r="J128" s="96">
        <v>100</v>
      </c>
      <c r="K128" s="96"/>
      <c r="L128" s="96"/>
      <c r="M128" s="96"/>
      <c r="N128" s="96"/>
      <c r="O128" s="96"/>
      <c r="P128" s="96"/>
      <c r="Q128" s="96"/>
    </row>
    <row r="129" spans="1:17" ht="15">
      <c r="A129" s="65"/>
      <c r="B129" s="95"/>
      <c r="C129" s="70"/>
      <c r="D129" s="38">
        <v>2016</v>
      </c>
      <c r="E129" s="43">
        <f t="shared" si="15"/>
        <v>74</v>
      </c>
      <c r="F129" s="43">
        <v>0</v>
      </c>
      <c r="G129" s="44">
        <v>74</v>
      </c>
      <c r="H129" s="43">
        <v>0</v>
      </c>
      <c r="I129" s="43">
        <v>0</v>
      </c>
      <c r="J129" s="96">
        <v>100</v>
      </c>
      <c r="K129" s="96"/>
      <c r="L129" s="96"/>
      <c r="M129" s="96"/>
      <c r="N129" s="96"/>
      <c r="O129" s="96"/>
      <c r="P129" s="96"/>
      <c r="Q129" s="96"/>
    </row>
    <row r="130" spans="1:17" ht="15">
      <c r="A130" s="65"/>
      <c r="B130" s="95"/>
      <c r="C130" s="70"/>
      <c r="D130" s="38">
        <v>2017</v>
      </c>
      <c r="E130" s="43">
        <f t="shared" si="15"/>
        <v>73.3567</v>
      </c>
      <c r="F130" s="43">
        <v>0</v>
      </c>
      <c r="G130" s="43">
        <v>73.3567</v>
      </c>
      <c r="H130" s="43">
        <v>0</v>
      </c>
      <c r="I130" s="43">
        <v>0</v>
      </c>
      <c r="J130" s="96">
        <v>100</v>
      </c>
      <c r="K130" s="96"/>
      <c r="L130" s="96"/>
      <c r="M130" s="96"/>
      <c r="N130" s="96"/>
      <c r="O130" s="96"/>
      <c r="P130" s="96"/>
      <c r="Q130" s="96"/>
    </row>
    <row r="131" spans="1:17" ht="15">
      <c r="A131" s="65"/>
      <c r="B131" s="95"/>
      <c r="C131" s="70"/>
      <c r="D131" s="38">
        <v>2018</v>
      </c>
      <c r="E131" s="43">
        <f t="shared" si="15"/>
        <v>74.1566</v>
      </c>
      <c r="F131" s="43">
        <v>0</v>
      </c>
      <c r="G131" s="43">
        <v>74.1566</v>
      </c>
      <c r="H131" s="43">
        <v>0</v>
      </c>
      <c r="I131" s="43">
        <v>0</v>
      </c>
      <c r="J131" s="96">
        <v>100</v>
      </c>
      <c r="K131" s="96"/>
      <c r="L131" s="96"/>
      <c r="M131" s="96"/>
      <c r="N131" s="96"/>
      <c r="O131" s="96"/>
      <c r="P131" s="96"/>
      <c r="Q131" s="96"/>
    </row>
    <row r="132" spans="1:17" ht="15">
      <c r="A132" s="65"/>
      <c r="B132" s="95"/>
      <c r="C132" s="70"/>
      <c r="D132" s="38">
        <v>2019</v>
      </c>
      <c r="E132" s="43">
        <f t="shared" si="15"/>
        <v>74.8794</v>
      </c>
      <c r="F132" s="43">
        <v>0</v>
      </c>
      <c r="G132" s="43">
        <v>74.8794</v>
      </c>
      <c r="H132" s="43">
        <v>0</v>
      </c>
      <c r="I132" s="43">
        <v>0</v>
      </c>
      <c r="J132" s="96">
        <v>100</v>
      </c>
      <c r="K132" s="96"/>
      <c r="L132" s="96"/>
      <c r="M132" s="96"/>
      <c r="N132" s="96"/>
      <c r="O132" s="96"/>
      <c r="P132" s="96"/>
      <c r="Q132" s="96"/>
    </row>
    <row r="133" spans="1:17" ht="15">
      <c r="A133" s="65"/>
      <c r="B133" s="95"/>
      <c r="C133" s="70"/>
      <c r="D133" s="38">
        <v>2020</v>
      </c>
      <c r="E133" s="43">
        <f t="shared" si="15"/>
        <v>58.7649</v>
      </c>
      <c r="F133" s="43">
        <v>0</v>
      </c>
      <c r="G133" s="43">
        <v>58.7649</v>
      </c>
      <c r="H133" s="43">
        <v>0</v>
      </c>
      <c r="I133" s="43">
        <v>0</v>
      </c>
      <c r="J133" s="96">
        <v>100</v>
      </c>
      <c r="K133" s="96"/>
      <c r="L133" s="96"/>
      <c r="M133" s="96"/>
      <c r="N133" s="96"/>
      <c r="O133" s="96"/>
      <c r="P133" s="96"/>
      <c r="Q133" s="96"/>
    </row>
    <row r="134" spans="1:17" ht="15">
      <c r="A134" s="65" t="s">
        <v>180</v>
      </c>
      <c r="B134" s="95" t="s">
        <v>143</v>
      </c>
      <c r="C134" s="70" t="s">
        <v>23</v>
      </c>
      <c r="D134" s="58" t="s">
        <v>19</v>
      </c>
      <c r="E134" s="43">
        <f>E135+E136+E137+E138+E139+E140</f>
        <v>4.9754000000000005</v>
      </c>
      <c r="F134" s="43">
        <f>F135+F136+F137+F138+F139+F140</f>
        <v>4.9754000000000005</v>
      </c>
      <c r="G134" s="43">
        <f>G135+G136+G137+G138+G139+G140</f>
        <v>0</v>
      </c>
      <c r="H134" s="43">
        <f>H135+H136+H137+H138+H139+H140</f>
        <v>0</v>
      </c>
      <c r="I134" s="43">
        <f>I135+I136+I137+I138+I139+I140</f>
        <v>0</v>
      </c>
      <c r="J134" s="90" t="s">
        <v>149</v>
      </c>
      <c r="K134" s="90"/>
      <c r="L134" s="90"/>
      <c r="M134" s="90"/>
      <c r="N134" s="90"/>
      <c r="O134" s="90"/>
      <c r="P134" s="90"/>
      <c r="Q134" s="90"/>
    </row>
    <row r="135" spans="1:17" ht="15">
      <c r="A135" s="65"/>
      <c r="B135" s="95"/>
      <c r="C135" s="70"/>
      <c r="D135" s="38">
        <v>2015</v>
      </c>
      <c r="E135" s="43">
        <f aca="true" t="shared" si="16" ref="E135:E140">F135+G135+H135+I135</f>
        <v>1.0956</v>
      </c>
      <c r="F135" s="43">
        <v>1.0956</v>
      </c>
      <c r="G135" s="43">
        <v>0</v>
      </c>
      <c r="H135" s="43">
        <v>0</v>
      </c>
      <c r="I135" s="43">
        <v>0</v>
      </c>
      <c r="J135" s="90"/>
      <c r="K135" s="90"/>
      <c r="L135" s="90"/>
      <c r="M135" s="90"/>
      <c r="N135" s="90"/>
      <c r="O135" s="90"/>
      <c r="P135" s="90"/>
      <c r="Q135" s="90"/>
    </row>
    <row r="136" spans="1:17" ht="15">
      <c r="A136" s="65"/>
      <c r="B136" s="95"/>
      <c r="C136" s="70"/>
      <c r="D136" s="38">
        <v>2016</v>
      </c>
      <c r="E136" s="43">
        <f t="shared" si="16"/>
        <v>0.8033</v>
      </c>
      <c r="F136" s="44">
        <v>0.8033</v>
      </c>
      <c r="G136" s="43">
        <v>0</v>
      </c>
      <c r="H136" s="43">
        <v>0</v>
      </c>
      <c r="I136" s="43">
        <v>0</v>
      </c>
      <c r="J136" s="90"/>
      <c r="K136" s="90"/>
      <c r="L136" s="90"/>
      <c r="M136" s="90"/>
      <c r="N136" s="90"/>
      <c r="O136" s="90"/>
      <c r="P136" s="90"/>
      <c r="Q136" s="90"/>
    </row>
    <row r="137" spans="1:17" ht="15">
      <c r="A137" s="65"/>
      <c r="B137" s="95"/>
      <c r="C137" s="70"/>
      <c r="D137" s="38">
        <v>2017</v>
      </c>
      <c r="E137" s="43">
        <f t="shared" si="16"/>
        <v>0.7436</v>
      </c>
      <c r="F137" s="43">
        <v>0.7436</v>
      </c>
      <c r="G137" s="43">
        <v>0</v>
      </c>
      <c r="H137" s="43">
        <v>0</v>
      </c>
      <c r="I137" s="43">
        <v>0</v>
      </c>
      <c r="J137" s="90"/>
      <c r="K137" s="90"/>
      <c r="L137" s="90"/>
      <c r="M137" s="90"/>
      <c r="N137" s="90"/>
      <c r="O137" s="90"/>
      <c r="P137" s="90"/>
      <c r="Q137" s="90"/>
    </row>
    <row r="138" spans="1:17" ht="15">
      <c r="A138" s="65"/>
      <c r="B138" s="95"/>
      <c r="C138" s="70"/>
      <c r="D138" s="38">
        <v>2018</v>
      </c>
      <c r="E138" s="43">
        <f t="shared" si="16"/>
        <v>0.7519</v>
      </c>
      <c r="F138" s="43">
        <v>0.7519</v>
      </c>
      <c r="G138" s="43">
        <v>0</v>
      </c>
      <c r="H138" s="43">
        <v>0</v>
      </c>
      <c r="I138" s="43">
        <v>0</v>
      </c>
      <c r="J138" s="90"/>
      <c r="K138" s="90"/>
      <c r="L138" s="90"/>
      <c r="M138" s="90"/>
      <c r="N138" s="90"/>
      <c r="O138" s="90"/>
      <c r="P138" s="90"/>
      <c r="Q138" s="90"/>
    </row>
    <row r="139" spans="1:17" ht="15">
      <c r="A139" s="65"/>
      <c r="B139" s="95"/>
      <c r="C139" s="70"/>
      <c r="D139" s="38">
        <v>2019</v>
      </c>
      <c r="E139" s="43">
        <f t="shared" si="16"/>
        <v>0.7354</v>
      </c>
      <c r="F139" s="43">
        <v>0.7354</v>
      </c>
      <c r="G139" s="43">
        <v>0</v>
      </c>
      <c r="H139" s="43">
        <v>0</v>
      </c>
      <c r="I139" s="43">
        <v>0</v>
      </c>
      <c r="J139" s="90"/>
      <c r="K139" s="90"/>
      <c r="L139" s="90"/>
      <c r="M139" s="90"/>
      <c r="N139" s="90"/>
      <c r="O139" s="90"/>
      <c r="P139" s="90"/>
      <c r="Q139" s="90"/>
    </row>
    <row r="140" spans="1:17" ht="15">
      <c r="A140" s="65"/>
      <c r="B140" s="95"/>
      <c r="C140" s="70"/>
      <c r="D140" s="38">
        <v>2020</v>
      </c>
      <c r="E140" s="43">
        <f t="shared" si="16"/>
        <v>0.8456</v>
      </c>
      <c r="F140" s="43">
        <v>0.8456</v>
      </c>
      <c r="G140" s="43">
        <v>0</v>
      </c>
      <c r="H140" s="43">
        <v>0</v>
      </c>
      <c r="I140" s="43">
        <v>0</v>
      </c>
      <c r="J140" s="90"/>
      <c r="K140" s="90"/>
      <c r="L140" s="90"/>
      <c r="M140" s="90"/>
      <c r="N140" s="90"/>
      <c r="O140" s="90"/>
      <c r="P140" s="90"/>
      <c r="Q140" s="90"/>
    </row>
    <row r="141" spans="1:17" ht="15">
      <c r="A141" s="65" t="s">
        <v>181</v>
      </c>
      <c r="B141" s="95" t="s">
        <v>144</v>
      </c>
      <c r="C141" s="70" t="s">
        <v>247</v>
      </c>
      <c r="D141" s="58" t="s">
        <v>19</v>
      </c>
      <c r="E141" s="43">
        <f>E142+E143+E144+E145+E146+E147</f>
        <v>1.5982999999999998</v>
      </c>
      <c r="F141" s="43">
        <f>F142+F143+F144+F145+F146+F147</f>
        <v>1.5982999999999998</v>
      </c>
      <c r="G141" s="43">
        <f>G142+G143+G144+G145+G146+G147</f>
        <v>0</v>
      </c>
      <c r="H141" s="43">
        <f>H142+H143+H144+H145+H146+H147</f>
        <v>0</v>
      </c>
      <c r="I141" s="43">
        <f>I142+I143+I144+I145+I146+I147</f>
        <v>0</v>
      </c>
      <c r="J141" s="90" t="s">
        <v>149</v>
      </c>
      <c r="K141" s="90"/>
      <c r="L141" s="90"/>
      <c r="M141" s="90"/>
      <c r="N141" s="90"/>
      <c r="O141" s="90"/>
      <c r="P141" s="90"/>
      <c r="Q141" s="90"/>
    </row>
    <row r="142" spans="1:17" ht="15">
      <c r="A142" s="65"/>
      <c r="B142" s="95"/>
      <c r="C142" s="70"/>
      <c r="D142" s="38">
        <v>2015</v>
      </c>
      <c r="E142" s="43">
        <f aca="true" t="shared" si="17" ref="E142:E147">F142+G142+H142+I142</f>
        <v>0.3044</v>
      </c>
      <c r="F142" s="43">
        <v>0.3044</v>
      </c>
      <c r="G142" s="43">
        <v>0</v>
      </c>
      <c r="H142" s="43">
        <v>0</v>
      </c>
      <c r="I142" s="43">
        <v>0</v>
      </c>
      <c r="J142" s="90"/>
      <c r="K142" s="90"/>
      <c r="L142" s="90"/>
      <c r="M142" s="90"/>
      <c r="N142" s="90"/>
      <c r="O142" s="90"/>
      <c r="P142" s="90"/>
      <c r="Q142" s="90"/>
    </row>
    <row r="143" spans="1:17" ht="15">
      <c r="A143" s="65"/>
      <c r="B143" s="95"/>
      <c r="C143" s="70"/>
      <c r="D143" s="38">
        <v>2016</v>
      </c>
      <c r="E143" s="43">
        <f t="shared" si="17"/>
        <v>0.2842</v>
      </c>
      <c r="F143" s="44">
        <v>0.2842</v>
      </c>
      <c r="G143" s="43">
        <v>0</v>
      </c>
      <c r="H143" s="43">
        <v>0</v>
      </c>
      <c r="I143" s="43">
        <v>0</v>
      </c>
      <c r="J143" s="90"/>
      <c r="K143" s="90"/>
      <c r="L143" s="90"/>
      <c r="M143" s="90"/>
      <c r="N143" s="90"/>
      <c r="O143" s="90"/>
      <c r="P143" s="90"/>
      <c r="Q143" s="90"/>
    </row>
    <row r="144" spans="1:17" ht="15">
      <c r="A144" s="65"/>
      <c r="B144" s="95"/>
      <c r="C144" s="70"/>
      <c r="D144" s="38">
        <v>2017</v>
      </c>
      <c r="E144" s="43">
        <f t="shared" si="17"/>
        <v>0.2351</v>
      </c>
      <c r="F144" s="43">
        <v>0.2351</v>
      </c>
      <c r="G144" s="43">
        <v>0</v>
      </c>
      <c r="H144" s="43">
        <v>0</v>
      </c>
      <c r="I144" s="43">
        <v>0</v>
      </c>
      <c r="J144" s="90"/>
      <c r="K144" s="90"/>
      <c r="L144" s="90"/>
      <c r="M144" s="90"/>
      <c r="N144" s="90"/>
      <c r="O144" s="90"/>
      <c r="P144" s="90"/>
      <c r="Q144" s="90"/>
    </row>
    <row r="145" spans="1:17" ht="15">
      <c r="A145" s="65"/>
      <c r="B145" s="95"/>
      <c r="C145" s="70"/>
      <c r="D145" s="38">
        <v>2018</v>
      </c>
      <c r="E145" s="43">
        <f t="shared" si="17"/>
        <v>0.2377</v>
      </c>
      <c r="F145" s="43">
        <v>0.2377</v>
      </c>
      <c r="G145" s="43">
        <v>0</v>
      </c>
      <c r="H145" s="43">
        <v>0</v>
      </c>
      <c r="I145" s="43">
        <v>0</v>
      </c>
      <c r="J145" s="90"/>
      <c r="K145" s="90"/>
      <c r="L145" s="90"/>
      <c r="M145" s="90"/>
      <c r="N145" s="90"/>
      <c r="O145" s="90"/>
      <c r="P145" s="90"/>
      <c r="Q145" s="90"/>
    </row>
    <row r="146" spans="1:17" ht="15">
      <c r="A146" s="65"/>
      <c r="B146" s="95"/>
      <c r="C146" s="70"/>
      <c r="D146" s="38">
        <v>2019</v>
      </c>
      <c r="E146" s="43">
        <f t="shared" si="17"/>
        <v>0.2325</v>
      </c>
      <c r="F146" s="43">
        <v>0.2325</v>
      </c>
      <c r="G146" s="43">
        <v>0</v>
      </c>
      <c r="H146" s="43">
        <v>0</v>
      </c>
      <c r="I146" s="43">
        <v>0</v>
      </c>
      <c r="J146" s="90"/>
      <c r="K146" s="90"/>
      <c r="L146" s="90"/>
      <c r="M146" s="90"/>
      <c r="N146" s="90"/>
      <c r="O146" s="90"/>
      <c r="P146" s="90"/>
      <c r="Q146" s="90"/>
    </row>
    <row r="147" spans="1:17" ht="92.25" customHeight="1">
      <c r="A147" s="65"/>
      <c r="B147" s="95"/>
      <c r="C147" s="70"/>
      <c r="D147" s="38">
        <v>2020</v>
      </c>
      <c r="E147" s="43">
        <f t="shared" si="17"/>
        <v>0.3044</v>
      </c>
      <c r="F147" s="43">
        <v>0.3044</v>
      </c>
      <c r="G147" s="43">
        <v>0</v>
      </c>
      <c r="H147" s="43">
        <v>0</v>
      </c>
      <c r="I147" s="43">
        <v>0</v>
      </c>
      <c r="J147" s="90"/>
      <c r="K147" s="90"/>
      <c r="L147" s="90"/>
      <c r="M147" s="90"/>
      <c r="N147" s="90"/>
      <c r="O147" s="90"/>
      <c r="P147" s="90"/>
      <c r="Q147" s="90"/>
    </row>
    <row r="148" spans="1:17" ht="28.5" customHeight="1">
      <c r="A148" s="65" t="s">
        <v>182</v>
      </c>
      <c r="B148" s="95" t="s">
        <v>145</v>
      </c>
      <c r="C148" s="70" t="s">
        <v>247</v>
      </c>
      <c r="D148" s="58" t="s">
        <v>19</v>
      </c>
      <c r="E148" s="43">
        <f>E149+E150+E151+E152+E153+E154</f>
        <v>38.895347</v>
      </c>
      <c r="F148" s="43">
        <f>F149+F150+F151+F152+F153+F154</f>
        <v>38.895347</v>
      </c>
      <c r="G148" s="43">
        <f>G149+G150+G151+G152+G153+G154</f>
        <v>0</v>
      </c>
      <c r="H148" s="43">
        <f>H149+H150+H151+H152+H153+H154</f>
        <v>0</v>
      </c>
      <c r="I148" s="43">
        <f>I149+I150+I151+I152+I153+I154</f>
        <v>0</v>
      </c>
      <c r="J148" s="64" t="s">
        <v>205</v>
      </c>
      <c r="K148" s="64"/>
      <c r="L148" s="64"/>
      <c r="M148" s="64"/>
      <c r="N148" s="64"/>
      <c r="O148" s="64"/>
      <c r="P148" s="64"/>
      <c r="Q148" s="64"/>
    </row>
    <row r="149" spans="1:17" ht="15">
      <c r="A149" s="65"/>
      <c r="B149" s="95"/>
      <c r="C149" s="70"/>
      <c r="D149" s="38">
        <v>2015</v>
      </c>
      <c r="E149" s="43">
        <f aca="true" t="shared" si="18" ref="E149:E154">F149+G149+H149+I149</f>
        <v>21.4908</v>
      </c>
      <c r="F149" s="43">
        <v>21.4908</v>
      </c>
      <c r="G149" s="43">
        <v>0</v>
      </c>
      <c r="H149" s="43">
        <v>0</v>
      </c>
      <c r="I149" s="43">
        <v>0</v>
      </c>
      <c r="J149" s="96">
        <v>102</v>
      </c>
      <c r="K149" s="96"/>
      <c r="L149" s="96"/>
      <c r="M149" s="96"/>
      <c r="N149" s="96"/>
      <c r="O149" s="96"/>
      <c r="P149" s="96"/>
      <c r="Q149" s="96"/>
    </row>
    <row r="150" spans="1:17" ht="15">
      <c r="A150" s="65"/>
      <c r="B150" s="95"/>
      <c r="C150" s="70"/>
      <c r="D150" s="38">
        <v>2016</v>
      </c>
      <c r="E150" s="43">
        <f t="shared" si="18"/>
        <v>17.404547</v>
      </c>
      <c r="F150" s="44">
        <v>17.404547</v>
      </c>
      <c r="G150" s="43">
        <v>0</v>
      </c>
      <c r="H150" s="43">
        <v>0</v>
      </c>
      <c r="I150" s="43">
        <v>0</v>
      </c>
      <c r="J150" s="96">
        <v>103</v>
      </c>
      <c r="K150" s="96"/>
      <c r="L150" s="96"/>
      <c r="M150" s="96"/>
      <c r="N150" s="96"/>
      <c r="O150" s="96"/>
      <c r="P150" s="96"/>
      <c r="Q150" s="96"/>
    </row>
    <row r="151" spans="1:17" ht="15">
      <c r="A151" s="65"/>
      <c r="B151" s="95"/>
      <c r="C151" s="70"/>
      <c r="D151" s="38">
        <v>2017</v>
      </c>
      <c r="E151" s="43">
        <f t="shared" si="18"/>
        <v>0</v>
      </c>
      <c r="F151" s="43">
        <v>0</v>
      </c>
      <c r="G151" s="43">
        <v>0</v>
      </c>
      <c r="H151" s="43">
        <v>0</v>
      </c>
      <c r="I151" s="43">
        <v>0</v>
      </c>
      <c r="J151" s="96" t="s">
        <v>149</v>
      </c>
      <c r="K151" s="96"/>
      <c r="L151" s="96"/>
      <c r="M151" s="96"/>
      <c r="N151" s="96"/>
      <c r="O151" s="96"/>
      <c r="P151" s="96"/>
      <c r="Q151" s="96"/>
    </row>
    <row r="152" spans="1:17" ht="15">
      <c r="A152" s="65"/>
      <c r="B152" s="95"/>
      <c r="C152" s="70"/>
      <c r="D152" s="38">
        <v>2018</v>
      </c>
      <c r="E152" s="43">
        <f t="shared" si="18"/>
        <v>0</v>
      </c>
      <c r="F152" s="43">
        <v>0</v>
      </c>
      <c r="G152" s="43">
        <v>0</v>
      </c>
      <c r="H152" s="43">
        <v>0</v>
      </c>
      <c r="I152" s="43">
        <v>0</v>
      </c>
      <c r="J152" s="96" t="s">
        <v>149</v>
      </c>
      <c r="K152" s="96"/>
      <c r="L152" s="96"/>
      <c r="M152" s="96"/>
      <c r="N152" s="96"/>
      <c r="O152" s="96"/>
      <c r="P152" s="96"/>
      <c r="Q152" s="96"/>
    </row>
    <row r="153" spans="1:17" ht="15">
      <c r="A153" s="65"/>
      <c r="B153" s="95"/>
      <c r="C153" s="70"/>
      <c r="D153" s="38">
        <v>2019</v>
      </c>
      <c r="E153" s="43">
        <f t="shared" si="18"/>
        <v>0</v>
      </c>
      <c r="F153" s="43">
        <v>0</v>
      </c>
      <c r="G153" s="43">
        <v>0</v>
      </c>
      <c r="H153" s="43">
        <v>0</v>
      </c>
      <c r="I153" s="43">
        <v>0</v>
      </c>
      <c r="J153" s="96" t="s">
        <v>149</v>
      </c>
      <c r="K153" s="96"/>
      <c r="L153" s="96"/>
      <c r="M153" s="96"/>
      <c r="N153" s="96"/>
      <c r="O153" s="96"/>
      <c r="P153" s="96"/>
      <c r="Q153" s="96"/>
    </row>
    <row r="154" spans="1:17" ht="80.25" customHeight="1">
      <c r="A154" s="65"/>
      <c r="B154" s="95"/>
      <c r="C154" s="70"/>
      <c r="D154" s="38">
        <v>2020</v>
      </c>
      <c r="E154" s="43">
        <f t="shared" si="18"/>
        <v>0</v>
      </c>
      <c r="F154" s="43">
        <v>0</v>
      </c>
      <c r="G154" s="43">
        <v>0</v>
      </c>
      <c r="H154" s="43">
        <v>0</v>
      </c>
      <c r="I154" s="43">
        <v>0</v>
      </c>
      <c r="J154" s="96" t="s">
        <v>149</v>
      </c>
      <c r="K154" s="96"/>
      <c r="L154" s="96"/>
      <c r="M154" s="96"/>
      <c r="N154" s="96"/>
      <c r="O154" s="96"/>
      <c r="P154" s="96"/>
      <c r="Q154" s="96"/>
    </row>
    <row r="155" spans="1:17" ht="67.5" customHeight="1">
      <c r="A155" s="65" t="s">
        <v>183</v>
      </c>
      <c r="B155" s="95" t="s">
        <v>147</v>
      </c>
      <c r="C155" s="70" t="s">
        <v>247</v>
      </c>
      <c r="D155" s="58" t="s">
        <v>19</v>
      </c>
      <c r="E155" s="43">
        <f>E156+E157+E158+E159+E160+E161</f>
        <v>75.6372</v>
      </c>
      <c r="F155" s="43">
        <f>F156+F157+F158+F159+F160+F161</f>
        <v>0</v>
      </c>
      <c r="G155" s="43">
        <f>G156+G157+G158+G159+G160+G161</f>
        <v>75.6372</v>
      </c>
      <c r="H155" s="43">
        <f>H156+H157+H158+H159+H160+H161</f>
        <v>0</v>
      </c>
      <c r="I155" s="43">
        <f>I156+I157+I158+I159+I160+I161</f>
        <v>0</v>
      </c>
      <c r="J155" s="74" t="s">
        <v>202</v>
      </c>
      <c r="K155" s="74"/>
      <c r="L155" s="74"/>
      <c r="M155" s="74"/>
      <c r="N155" s="74"/>
      <c r="O155" s="74"/>
      <c r="P155" s="74"/>
      <c r="Q155" s="74"/>
    </row>
    <row r="156" spans="1:17" ht="15">
      <c r="A156" s="65"/>
      <c r="B156" s="95"/>
      <c r="C156" s="70"/>
      <c r="D156" s="38">
        <v>2015</v>
      </c>
      <c r="E156" s="43">
        <f aca="true" t="shared" si="19" ref="E156:E161">F156+G156+H156+I156</f>
        <v>10.0919</v>
      </c>
      <c r="F156" s="43">
        <v>0</v>
      </c>
      <c r="G156" s="43">
        <v>10.0919</v>
      </c>
      <c r="H156" s="43">
        <v>0</v>
      </c>
      <c r="I156" s="43">
        <v>0</v>
      </c>
      <c r="J156" s="96">
        <v>100</v>
      </c>
      <c r="K156" s="96"/>
      <c r="L156" s="96"/>
      <c r="M156" s="96"/>
      <c r="N156" s="96"/>
      <c r="O156" s="96"/>
      <c r="P156" s="96"/>
      <c r="Q156" s="96"/>
    </row>
    <row r="157" spans="1:17" ht="15">
      <c r="A157" s="65"/>
      <c r="B157" s="95"/>
      <c r="C157" s="70"/>
      <c r="D157" s="38">
        <v>2016</v>
      </c>
      <c r="E157" s="43">
        <f t="shared" si="19"/>
        <v>12.5122</v>
      </c>
      <c r="F157" s="43">
        <v>0</v>
      </c>
      <c r="G157" s="44">
        <v>12.5122</v>
      </c>
      <c r="H157" s="43">
        <v>0</v>
      </c>
      <c r="I157" s="43">
        <v>0</v>
      </c>
      <c r="J157" s="96">
        <v>100</v>
      </c>
      <c r="K157" s="96"/>
      <c r="L157" s="96"/>
      <c r="M157" s="96"/>
      <c r="N157" s="96"/>
      <c r="O157" s="96"/>
      <c r="P157" s="96"/>
      <c r="Q157" s="96"/>
    </row>
    <row r="158" spans="1:17" ht="15">
      <c r="A158" s="65"/>
      <c r="B158" s="95"/>
      <c r="C158" s="70"/>
      <c r="D158" s="38">
        <v>2017</v>
      </c>
      <c r="E158" s="43">
        <f t="shared" si="19"/>
        <v>15.1801</v>
      </c>
      <c r="F158" s="43">
        <v>0</v>
      </c>
      <c r="G158" s="43">
        <v>15.1801</v>
      </c>
      <c r="H158" s="43">
        <v>0</v>
      </c>
      <c r="I158" s="43">
        <v>0</v>
      </c>
      <c r="J158" s="96">
        <v>100</v>
      </c>
      <c r="K158" s="96"/>
      <c r="L158" s="96"/>
      <c r="M158" s="96"/>
      <c r="N158" s="96"/>
      <c r="O158" s="96"/>
      <c r="P158" s="96"/>
      <c r="Q158" s="96"/>
    </row>
    <row r="159" spans="1:17" ht="15">
      <c r="A159" s="65"/>
      <c r="B159" s="95"/>
      <c r="C159" s="70"/>
      <c r="D159" s="38">
        <v>2018</v>
      </c>
      <c r="E159" s="43">
        <f t="shared" si="19"/>
        <v>17.56</v>
      </c>
      <c r="F159" s="43">
        <v>0</v>
      </c>
      <c r="G159" s="43">
        <v>17.56</v>
      </c>
      <c r="H159" s="43">
        <v>0</v>
      </c>
      <c r="I159" s="43">
        <v>0</v>
      </c>
      <c r="J159" s="96">
        <v>100</v>
      </c>
      <c r="K159" s="96"/>
      <c r="L159" s="96"/>
      <c r="M159" s="96"/>
      <c r="N159" s="96"/>
      <c r="O159" s="96"/>
      <c r="P159" s="96"/>
      <c r="Q159" s="96"/>
    </row>
    <row r="160" spans="1:17" ht="15">
      <c r="A160" s="65"/>
      <c r="B160" s="95"/>
      <c r="C160" s="70"/>
      <c r="D160" s="38">
        <v>2019</v>
      </c>
      <c r="E160" s="43">
        <f t="shared" si="19"/>
        <v>20.293</v>
      </c>
      <c r="F160" s="43">
        <v>0</v>
      </c>
      <c r="G160" s="43">
        <v>20.293</v>
      </c>
      <c r="H160" s="43">
        <v>0</v>
      </c>
      <c r="I160" s="43">
        <v>0</v>
      </c>
      <c r="J160" s="96">
        <v>100</v>
      </c>
      <c r="K160" s="96"/>
      <c r="L160" s="96"/>
      <c r="M160" s="96"/>
      <c r="N160" s="96"/>
      <c r="O160" s="96"/>
      <c r="P160" s="96"/>
      <c r="Q160" s="96"/>
    </row>
    <row r="161" spans="1:17" ht="39" customHeight="1">
      <c r="A161" s="65"/>
      <c r="B161" s="95"/>
      <c r="C161" s="70"/>
      <c r="D161" s="38">
        <v>2020</v>
      </c>
      <c r="E161" s="43">
        <f t="shared" si="19"/>
        <v>0</v>
      </c>
      <c r="F161" s="43">
        <v>0</v>
      </c>
      <c r="G161" s="43">
        <v>0</v>
      </c>
      <c r="H161" s="43">
        <v>0</v>
      </c>
      <c r="I161" s="43">
        <v>0</v>
      </c>
      <c r="J161" s="96" t="s">
        <v>149</v>
      </c>
      <c r="K161" s="96"/>
      <c r="L161" s="96"/>
      <c r="M161" s="96"/>
      <c r="N161" s="96"/>
      <c r="O161" s="96"/>
      <c r="P161" s="96"/>
      <c r="Q161" s="96"/>
    </row>
    <row r="162" spans="1:17" ht="27.75" customHeight="1">
      <c r="A162" s="65" t="s">
        <v>184</v>
      </c>
      <c r="B162" s="95" t="s">
        <v>153</v>
      </c>
      <c r="C162" s="70" t="s">
        <v>247</v>
      </c>
      <c r="D162" s="58" t="s">
        <v>19</v>
      </c>
      <c r="E162" s="43">
        <f>E163+E164+E165+E166+E167+E168</f>
        <v>4.8619</v>
      </c>
      <c r="F162" s="43">
        <f>F163+F164+F165+F166+F167+F168</f>
        <v>0</v>
      </c>
      <c r="G162" s="43">
        <f>G163+G164+G165+G166+G167+G168</f>
        <v>1.4586</v>
      </c>
      <c r="H162" s="43">
        <f>H163+H164+H165+H166+H167+H168</f>
        <v>3.4033</v>
      </c>
      <c r="I162" s="43">
        <f>I163+I164+I165+I166+I167+I168</f>
        <v>0</v>
      </c>
      <c r="J162" s="74" t="s">
        <v>201</v>
      </c>
      <c r="K162" s="74"/>
      <c r="L162" s="74"/>
      <c r="M162" s="74"/>
      <c r="N162" s="74"/>
      <c r="O162" s="74"/>
      <c r="P162" s="74"/>
      <c r="Q162" s="74"/>
    </row>
    <row r="163" spans="1:17" ht="15">
      <c r="A163" s="65"/>
      <c r="B163" s="95"/>
      <c r="C163" s="70"/>
      <c r="D163" s="38">
        <v>2015</v>
      </c>
      <c r="E163" s="43">
        <f aca="true" t="shared" si="20" ref="E163:E168">F163+G163+H163+I163</f>
        <v>0</v>
      </c>
      <c r="F163" s="43">
        <v>0</v>
      </c>
      <c r="G163" s="43">
        <v>0</v>
      </c>
      <c r="H163" s="43">
        <v>0</v>
      </c>
      <c r="I163" s="43">
        <v>0</v>
      </c>
      <c r="J163" s="74" t="s">
        <v>149</v>
      </c>
      <c r="K163" s="74"/>
      <c r="L163" s="74"/>
      <c r="M163" s="74"/>
      <c r="N163" s="74"/>
      <c r="O163" s="74"/>
      <c r="P163" s="74"/>
      <c r="Q163" s="74"/>
    </row>
    <row r="164" spans="1:17" ht="15">
      <c r="A164" s="65"/>
      <c r="B164" s="95"/>
      <c r="C164" s="70"/>
      <c r="D164" s="38">
        <v>2016</v>
      </c>
      <c r="E164" s="43">
        <f t="shared" si="20"/>
        <v>4.8619</v>
      </c>
      <c r="F164" s="43">
        <v>0</v>
      </c>
      <c r="G164" s="44">
        <v>1.4586</v>
      </c>
      <c r="H164" s="44">
        <v>3.4033</v>
      </c>
      <c r="I164" s="43">
        <v>0</v>
      </c>
      <c r="J164" s="64">
        <v>4.1</v>
      </c>
      <c r="K164" s="64"/>
      <c r="L164" s="64"/>
      <c r="M164" s="64"/>
      <c r="N164" s="64"/>
      <c r="O164" s="64"/>
      <c r="P164" s="64"/>
      <c r="Q164" s="64"/>
    </row>
    <row r="165" spans="1:17" ht="15">
      <c r="A165" s="65"/>
      <c r="B165" s="95"/>
      <c r="C165" s="70"/>
      <c r="D165" s="38">
        <v>2017</v>
      </c>
      <c r="E165" s="43">
        <f t="shared" si="20"/>
        <v>0</v>
      </c>
      <c r="F165" s="43">
        <v>0</v>
      </c>
      <c r="G165" s="44">
        <v>0</v>
      </c>
      <c r="H165" s="44">
        <v>0</v>
      </c>
      <c r="I165" s="43">
        <v>0</v>
      </c>
      <c r="J165" s="74" t="s">
        <v>149</v>
      </c>
      <c r="K165" s="74"/>
      <c r="L165" s="74"/>
      <c r="M165" s="74"/>
      <c r="N165" s="74"/>
      <c r="O165" s="74"/>
      <c r="P165" s="74"/>
      <c r="Q165" s="74"/>
    </row>
    <row r="166" spans="1:17" ht="15">
      <c r="A166" s="65"/>
      <c r="B166" s="95"/>
      <c r="C166" s="70"/>
      <c r="D166" s="38">
        <v>2018</v>
      </c>
      <c r="E166" s="43">
        <f t="shared" si="20"/>
        <v>0</v>
      </c>
      <c r="F166" s="43">
        <v>0</v>
      </c>
      <c r="G166" s="44">
        <v>0</v>
      </c>
      <c r="H166" s="44">
        <v>0</v>
      </c>
      <c r="I166" s="43">
        <v>0</v>
      </c>
      <c r="J166" s="74" t="s">
        <v>149</v>
      </c>
      <c r="K166" s="74"/>
      <c r="L166" s="74"/>
      <c r="M166" s="74"/>
      <c r="N166" s="74"/>
      <c r="O166" s="74"/>
      <c r="P166" s="74"/>
      <c r="Q166" s="74"/>
    </row>
    <row r="167" spans="1:17" ht="15" customHeight="1">
      <c r="A167" s="65"/>
      <c r="B167" s="95"/>
      <c r="C167" s="70"/>
      <c r="D167" s="38">
        <v>2019</v>
      </c>
      <c r="E167" s="43">
        <f t="shared" si="20"/>
        <v>0</v>
      </c>
      <c r="F167" s="43">
        <v>0</v>
      </c>
      <c r="G167" s="44">
        <v>0</v>
      </c>
      <c r="H167" s="44">
        <v>0</v>
      </c>
      <c r="I167" s="43">
        <v>0</v>
      </c>
      <c r="J167" s="74" t="s">
        <v>149</v>
      </c>
      <c r="K167" s="74"/>
      <c r="L167" s="74"/>
      <c r="M167" s="74"/>
      <c r="N167" s="74"/>
      <c r="O167" s="74"/>
      <c r="P167" s="74"/>
      <c r="Q167" s="74"/>
    </row>
    <row r="168" spans="1:17" ht="78" customHeight="1">
      <c r="A168" s="65"/>
      <c r="B168" s="95"/>
      <c r="C168" s="70"/>
      <c r="D168" s="38">
        <v>2020</v>
      </c>
      <c r="E168" s="43">
        <f t="shared" si="20"/>
        <v>0</v>
      </c>
      <c r="F168" s="43">
        <v>0</v>
      </c>
      <c r="G168" s="44">
        <v>0</v>
      </c>
      <c r="H168" s="44">
        <v>0</v>
      </c>
      <c r="I168" s="43">
        <v>0</v>
      </c>
      <c r="J168" s="74" t="s">
        <v>149</v>
      </c>
      <c r="K168" s="74"/>
      <c r="L168" s="74"/>
      <c r="M168" s="74"/>
      <c r="N168" s="74"/>
      <c r="O168" s="74"/>
      <c r="P168" s="74"/>
      <c r="Q168" s="74"/>
    </row>
    <row r="169" spans="1:17" ht="15" customHeight="1">
      <c r="A169" s="72" t="s">
        <v>80</v>
      </c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</row>
    <row r="170" spans="1:17" ht="15" customHeight="1">
      <c r="A170" s="75" t="s">
        <v>235</v>
      </c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</row>
    <row r="171" spans="1:17" ht="15" customHeight="1">
      <c r="A171" s="75" t="s">
        <v>189</v>
      </c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</row>
    <row r="172" spans="1:17" ht="27.75" customHeight="1">
      <c r="A172" s="65" t="s">
        <v>191</v>
      </c>
      <c r="B172" s="68" t="s">
        <v>132</v>
      </c>
      <c r="C172" s="70" t="s">
        <v>23</v>
      </c>
      <c r="D172" s="58" t="s">
        <v>19</v>
      </c>
      <c r="E172" s="43">
        <f>E173+E174+E175+E176+E177+E178</f>
        <v>208.6015</v>
      </c>
      <c r="F172" s="43">
        <f>F173+F174+F175+F176+F177+F178</f>
        <v>208.6015</v>
      </c>
      <c r="G172" s="43">
        <f>G173+G174+G175+G176+G177+G178</f>
        <v>0</v>
      </c>
      <c r="H172" s="43">
        <f>H173+H174+H175+H176+H177+H178</f>
        <v>0</v>
      </c>
      <c r="I172" s="43">
        <f>I173+I174+I175+I176+I177+I178</f>
        <v>0</v>
      </c>
      <c r="J172" s="64" t="s">
        <v>203</v>
      </c>
      <c r="K172" s="64"/>
      <c r="L172" s="64"/>
      <c r="M172" s="64"/>
      <c r="N172" s="64"/>
      <c r="O172" s="64"/>
      <c r="P172" s="64"/>
      <c r="Q172" s="64"/>
    </row>
    <row r="173" spans="1:17" ht="15">
      <c r="A173" s="65"/>
      <c r="B173" s="68"/>
      <c r="C173" s="70"/>
      <c r="D173" s="38">
        <v>2015</v>
      </c>
      <c r="E173" s="43">
        <f aca="true" t="shared" si="21" ref="E173:E178">F173+G173+H173+I173</f>
        <v>36.2121</v>
      </c>
      <c r="F173" s="43">
        <v>36.2121</v>
      </c>
      <c r="G173" s="43">
        <v>0</v>
      </c>
      <c r="H173" s="43">
        <v>0</v>
      </c>
      <c r="I173" s="43">
        <v>0</v>
      </c>
      <c r="J173" s="64" t="s">
        <v>204</v>
      </c>
      <c r="K173" s="64"/>
      <c r="L173" s="64"/>
      <c r="M173" s="64"/>
      <c r="N173" s="64"/>
      <c r="O173" s="64"/>
      <c r="P173" s="64"/>
      <c r="Q173" s="64"/>
    </row>
    <row r="174" spans="1:17" ht="15">
      <c r="A174" s="65"/>
      <c r="B174" s="68"/>
      <c r="C174" s="70"/>
      <c r="D174" s="38">
        <v>2016</v>
      </c>
      <c r="E174" s="43">
        <f t="shared" si="21"/>
        <v>34.7481</v>
      </c>
      <c r="F174" s="44">
        <v>34.7481</v>
      </c>
      <c r="G174" s="43">
        <v>0</v>
      </c>
      <c r="H174" s="43">
        <v>0</v>
      </c>
      <c r="I174" s="43">
        <v>0</v>
      </c>
      <c r="J174" s="64" t="s">
        <v>204</v>
      </c>
      <c r="K174" s="64"/>
      <c r="L174" s="64"/>
      <c r="M174" s="64"/>
      <c r="N174" s="64"/>
      <c r="O174" s="64"/>
      <c r="P174" s="64"/>
      <c r="Q174" s="64"/>
    </row>
    <row r="175" spans="1:17" ht="15">
      <c r="A175" s="65"/>
      <c r="B175" s="68"/>
      <c r="C175" s="70"/>
      <c r="D175" s="38">
        <v>2017</v>
      </c>
      <c r="E175" s="43">
        <f t="shared" si="21"/>
        <v>33.1586</v>
      </c>
      <c r="F175" s="43">
        <v>33.1586</v>
      </c>
      <c r="G175" s="43">
        <v>0</v>
      </c>
      <c r="H175" s="43">
        <v>0</v>
      </c>
      <c r="I175" s="43">
        <v>0</v>
      </c>
      <c r="J175" s="64" t="s">
        <v>204</v>
      </c>
      <c r="K175" s="64"/>
      <c r="L175" s="64"/>
      <c r="M175" s="64"/>
      <c r="N175" s="64"/>
      <c r="O175" s="64"/>
      <c r="P175" s="64"/>
      <c r="Q175" s="64"/>
    </row>
    <row r="176" spans="1:17" ht="15">
      <c r="A176" s="65"/>
      <c r="B176" s="68"/>
      <c r="C176" s="70"/>
      <c r="D176" s="38">
        <v>2018</v>
      </c>
      <c r="E176" s="43">
        <f t="shared" si="21"/>
        <v>33.1777</v>
      </c>
      <c r="F176" s="43">
        <v>33.1777</v>
      </c>
      <c r="G176" s="43">
        <v>0</v>
      </c>
      <c r="H176" s="43">
        <v>0</v>
      </c>
      <c r="I176" s="43">
        <v>0</v>
      </c>
      <c r="J176" s="64" t="s">
        <v>204</v>
      </c>
      <c r="K176" s="64"/>
      <c r="L176" s="64"/>
      <c r="M176" s="64"/>
      <c r="N176" s="64"/>
      <c r="O176" s="64"/>
      <c r="P176" s="64"/>
      <c r="Q176" s="64"/>
    </row>
    <row r="177" spans="1:17" ht="15">
      <c r="A177" s="65"/>
      <c r="B177" s="68"/>
      <c r="C177" s="70"/>
      <c r="D177" s="38">
        <v>2019</v>
      </c>
      <c r="E177" s="43">
        <f t="shared" si="21"/>
        <v>33.1396</v>
      </c>
      <c r="F177" s="43">
        <v>33.1396</v>
      </c>
      <c r="G177" s="43">
        <v>0</v>
      </c>
      <c r="H177" s="43">
        <v>0</v>
      </c>
      <c r="I177" s="43">
        <v>0</v>
      </c>
      <c r="J177" s="64" t="s">
        <v>204</v>
      </c>
      <c r="K177" s="64"/>
      <c r="L177" s="64"/>
      <c r="M177" s="64"/>
      <c r="N177" s="64"/>
      <c r="O177" s="64"/>
      <c r="P177" s="64"/>
      <c r="Q177" s="64"/>
    </row>
    <row r="178" spans="1:17" ht="15">
      <c r="A178" s="65"/>
      <c r="B178" s="68"/>
      <c r="C178" s="70"/>
      <c r="D178" s="38">
        <v>2020</v>
      </c>
      <c r="E178" s="43">
        <f t="shared" si="21"/>
        <v>38.1654</v>
      </c>
      <c r="F178" s="43">
        <v>38.1654</v>
      </c>
      <c r="G178" s="43">
        <v>0</v>
      </c>
      <c r="H178" s="43">
        <v>0</v>
      </c>
      <c r="I178" s="43">
        <v>0</v>
      </c>
      <c r="J178" s="64" t="s">
        <v>204</v>
      </c>
      <c r="K178" s="64"/>
      <c r="L178" s="64"/>
      <c r="M178" s="64"/>
      <c r="N178" s="64"/>
      <c r="O178" s="64"/>
      <c r="P178" s="64"/>
      <c r="Q178" s="64"/>
    </row>
    <row r="179" spans="1:17" s="36" customFormat="1" ht="25.5" customHeight="1">
      <c r="A179" s="65" t="s">
        <v>192</v>
      </c>
      <c r="B179" s="68" t="s">
        <v>124</v>
      </c>
      <c r="C179" s="70" t="s">
        <v>23</v>
      </c>
      <c r="D179" s="62" t="s">
        <v>19</v>
      </c>
      <c r="E179" s="44">
        <f>E180+E181+E182+E183+E184+E185</f>
        <v>21.6917</v>
      </c>
      <c r="F179" s="44">
        <f>F180+F181+F182+F183+F184+F185</f>
        <v>0</v>
      </c>
      <c r="G179" s="44">
        <f>G180+G181+G182+G183+G184+G185</f>
        <v>21.6917</v>
      </c>
      <c r="H179" s="44">
        <f>H180+H181+H182+H183+H184+H185</f>
        <v>0</v>
      </c>
      <c r="I179" s="44">
        <f>I180+I181+I182+I183+I184+I185</f>
        <v>0</v>
      </c>
      <c r="J179" s="64" t="s">
        <v>203</v>
      </c>
      <c r="K179" s="64"/>
      <c r="L179" s="64"/>
      <c r="M179" s="64"/>
      <c r="N179" s="64"/>
      <c r="O179" s="64"/>
      <c r="P179" s="64"/>
      <c r="Q179" s="64"/>
    </row>
    <row r="180" spans="1:17" s="36" customFormat="1" ht="15">
      <c r="A180" s="65"/>
      <c r="B180" s="68"/>
      <c r="C180" s="70"/>
      <c r="D180" s="39">
        <v>2015</v>
      </c>
      <c r="E180" s="44">
        <f aca="true" t="shared" si="22" ref="E180:E185">F180+G180+H180+I180</f>
        <v>2.3956</v>
      </c>
      <c r="F180" s="44">
        <v>0</v>
      </c>
      <c r="G180" s="44">
        <v>2.3956</v>
      </c>
      <c r="H180" s="44">
        <v>0</v>
      </c>
      <c r="I180" s="44">
        <v>0</v>
      </c>
      <c r="J180" s="64" t="s">
        <v>204</v>
      </c>
      <c r="K180" s="64"/>
      <c r="L180" s="64"/>
      <c r="M180" s="64"/>
      <c r="N180" s="64"/>
      <c r="O180" s="64"/>
      <c r="P180" s="64"/>
      <c r="Q180" s="64"/>
    </row>
    <row r="181" spans="1:17" s="36" customFormat="1" ht="15">
      <c r="A181" s="65"/>
      <c r="B181" s="68"/>
      <c r="C181" s="70"/>
      <c r="D181" s="39">
        <v>2016</v>
      </c>
      <c r="E181" s="44">
        <f t="shared" si="22"/>
        <v>2.3863</v>
      </c>
      <c r="F181" s="44">
        <v>0</v>
      </c>
      <c r="G181" s="44">
        <v>2.3863</v>
      </c>
      <c r="H181" s="44">
        <v>0</v>
      </c>
      <c r="I181" s="44">
        <v>0</v>
      </c>
      <c r="J181" s="64" t="s">
        <v>204</v>
      </c>
      <c r="K181" s="64"/>
      <c r="L181" s="64"/>
      <c r="M181" s="64"/>
      <c r="N181" s="64"/>
      <c r="O181" s="64"/>
      <c r="P181" s="64"/>
      <c r="Q181" s="64"/>
    </row>
    <row r="182" spans="1:17" s="36" customFormat="1" ht="15">
      <c r="A182" s="65"/>
      <c r="B182" s="68"/>
      <c r="C182" s="70"/>
      <c r="D182" s="39">
        <v>2017</v>
      </c>
      <c r="E182" s="44">
        <f t="shared" si="22"/>
        <v>4.8314</v>
      </c>
      <c r="F182" s="44">
        <v>0</v>
      </c>
      <c r="G182" s="44">
        <v>4.8314</v>
      </c>
      <c r="H182" s="44">
        <v>0</v>
      </c>
      <c r="I182" s="44">
        <v>0</v>
      </c>
      <c r="J182" s="64" t="s">
        <v>204</v>
      </c>
      <c r="K182" s="64"/>
      <c r="L182" s="64"/>
      <c r="M182" s="64"/>
      <c r="N182" s="64"/>
      <c r="O182" s="64"/>
      <c r="P182" s="64"/>
      <c r="Q182" s="64"/>
    </row>
    <row r="183" spans="1:17" s="36" customFormat="1" ht="15">
      <c r="A183" s="65"/>
      <c r="B183" s="68"/>
      <c r="C183" s="70"/>
      <c r="D183" s="39">
        <v>2018</v>
      </c>
      <c r="E183" s="44">
        <f t="shared" si="22"/>
        <v>4.8314</v>
      </c>
      <c r="F183" s="44">
        <v>0</v>
      </c>
      <c r="G183" s="44">
        <v>4.8314</v>
      </c>
      <c r="H183" s="44">
        <v>0</v>
      </c>
      <c r="I183" s="44">
        <v>0</v>
      </c>
      <c r="J183" s="64" t="s">
        <v>204</v>
      </c>
      <c r="K183" s="64"/>
      <c r="L183" s="64"/>
      <c r="M183" s="64"/>
      <c r="N183" s="64"/>
      <c r="O183" s="64"/>
      <c r="P183" s="64"/>
      <c r="Q183" s="64"/>
    </row>
    <row r="184" spans="1:17" s="36" customFormat="1" ht="15">
      <c r="A184" s="65"/>
      <c r="B184" s="68"/>
      <c r="C184" s="70"/>
      <c r="D184" s="39">
        <v>2019</v>
      </c>
      <c r="E184" s="44">
        <f t="shared" si="22"/>
        <v>4.8314</v>
      </c>
      <c r="F184" s="44">
        <v>0</v>
      </c>
      <c r="G184" s="44">
        <v>4.8314</v>
      </c>
      <c r="H184" s="44">
        <v>0</v>
      </c>
      <c r="I184" s="44">
        <v>0</v>
      </c>
      <c r="J184" s="64" t="s">
        <v>204</v>
      </c>
      <c r="K184" s="64"/>
      <c r="L184" s="64"/>
      <c r="M184" s="64"/>
      <c r="N184" s="64"/>
      <c r="O184" s="64"/>
      <c r="P184" s="64"/>
      <c r="Q184" s="64"/>
    </row>
    <row r="185" spans="1:17" s="36" customFormat="1" ht="15">
      <c r="A185" s="65"/>
      <c r="B185" s="68"/>
      <c r="C185" s="70"/>
      <c r="D185" s="39">
        <v>2020</v>
      </c>
      <c r="E185" s="44">
        <f t="shared" si="22"/>
        <v>2.4156</v>
      </c>
      <c r="F185" s="44">
        <v>0</v>
      </c>
      <c r="G185" s="44">
        <v>2.4156</v>
      </c>
      <c r="H185" s="44">
        <v>0</v>
      </c>
      <c r="I185" s="44">
        <v>0</v>
      </c>
      <c r="J185" s="64" t="s">
        <v>204</v>
      </c>
      <c r="K185" s="64"/>
      <c r="L185" s="64"/>
      <c r="M185" s="64"/>
      <c r="N185" s="64"/>
      <c r="O185" s="64"/>
      <c r="P185" s="64"/>
      <c r="Q185" s="64"/>
    </row>
    <row r="186" spans="1:17" ht="54" customHeight="1">
      <c r="A186" s="65" t="s">
        <v>193</v>
      </c>
      <c r="B186" s="68" t="s">
        <v>194</v>
      </c>
      <c r="C186" s="70" t="s">
        <v>23</v>
      </c>
      <c r="D186" s="62" t="s">
        <v>19</v>
      </c>
      <c r="E186" s="44">
        <f>E187+E188+E189+E190+E191+E192</f>
        <v>0.8386</v>
      </c>
      <c r="F186" s="44">
        <f>F187+F188+F189+F190+F191+F192</f>
        <v>0</v>
      </c>
      <c r="G186" s="44">
        <f>G187+G188+G189+G190+G191+G192</f>
        <v>0.8386</v>
      </c>
      <c r="H186" s="44">
        <f>H187+H188+H189+H190+H191+H192</f>
        <v>0</v>
      </c>
      <c r="I186" s="44">
        <f>I187+I188+I189+I190+I191+I192</f>
        <v>0</v>
      </c>
      <c r="J186" s="71" t="s">
        <v>203</v>
      </c>
      <c r="K186" s="71"/>
      <c r="L186" s="71"/>
      <c r="M186" s="71"/>
      <c r="N186" s="71"/>
      <c r="O186" s="71"/>
      <c r="P186" s="71"/>
      <c r="Q186" s="71"/>
    </row>
    <row r="187" spans="1:17" ht="15">
      <c r="A187" s="65"/>
      <c r="B187" s="68"/>
      <c r="C187" s="70"/>
      <c r="D187" s="39">
        <v>2015</v>
      </c>
      <c r="E187" s="44">
        <f aca="true" t="shared" si="23" ref="E187:E192">F187+G187+H187+I187</f>
        <v>0.4333</v>
      </c>
      <c r="F187" s="44">
        <v>0</v>
      </c>
      <c r="G187" s="44">
        <v>0.4333</v>
      </c>
      <c r="H187" s="44">
        <v>0</v>
      </c>
      <c r="I187" s="44">
        <v>0</v>
      </c>
      <c r="J187" s="71" t="s">
        <v>204</v>
      </c>
      <c r="K187" s="71"/>
      <c r="L187" s="71"/>
      <c r="M187" s="71"/>
      <c r="N187" s="71"/>
      <c r="O187" s="71"/>
      <c r="P187" s="71"/>
      <c r="Q187" s="71"/>
    </row>
    <row r="188" spans="1:17" ht="15">
      <c r="A188" s="65"/>
      <c r="B188" s="68"/>
      <c r="C188" s="70"/>
      <c r="D188" s="39">
        <v>2016</v>
      </c>
      <c r="E188" s="44">
        <f t="shared" si="23"/>
        <v>0</v>
      </c>
      <c r="F188" s="44">
        <v>0</v>
      </c>
      <c r="G188" s="44">
        <v>0</v>
      </c>
      <c r="H188" s="44">
        <v>0</v>
      </c>
      <c r="I188" s="44">
        <v>0</v>
      </c>
      <c r="J188" s="71" t="s">
        <v>149</v>
      </c>
      <c r="K188" s="71"/>
      <c r="L188" s="71"/>
      <c r="M188" s="71"/>
      <c r="N188" s="71"/>
      <c r="O188" s="71"/>
      <c r="P188" s="71"/>
      <c r="Q188" s="71"/>
    </row>
    <row r="189" spans="1:17" ht="15">
      <c r="A189" s="65"/>
      <c r="B189" s="68"/>
      <c r="C189" s="70"/>
      <c r="D189" s="39">
        <v>2017</v>
      </c>
      <c r="E189" s="44">
        <f t="shared" si="23"/>
        <v>0</v>
      </c>
      <c r="F189" s="44">
        <v>0</v>
      </c>
      <c r="G189" s="44">
        <v>0</v>
      </c>
      <c r="H189" s="44">
        <v>0</v>
      </c>
      <c r="I189" s="44">
        <v>0</v>
      </c>
      <c r="J189" s="71" t="s">
        <v>149</v>
      </c>
      <c r="K189" s="71"/>
      <c r="L189" s="71"/>
      <c r="M189" s="71"/>
      <c r="N189" s="71"/>
      <c r="O189" s="71"/>
      <c r="P189" s="71"/>
      <c r="Q189" s="71"/>
    </row>
    <row r="190" spans="1:17" ht="15">
      <c r="A190" s="65"/>
      <c r="B190" s="68"/>
      <c r="C190" s="70"/>
      <c r="D190" s="39">
        <v>2018</v>
      </c>
      <c r="E190" s="44">
        <f t="shared" si="23"/>
        <v>0</v>
      </c>
      <c r="F190" s="44">
        <v>0</v>
      </c>
      <c r="G190" s="44">
        <v>0</v>
      </c>
      <c r="H190" s="44">
        <v>0</v>
      </c>
      <c r="I190" s="44">
        <v>0</v>
      </c>
      <c r="J190" s="71" t="s">
        <v>149</v>
      </c>
      <c r="K190" s="71"/>
      <c r="L190" s="71"/>
      <c r="M190" s="71"/>
      <c r="N190" s="71"/>
      <c r="O190" s="71"/>
      <c r="P190" s="71"/>
      <c r="Q190" s="71"/>
    </row>
    <row r="191" spans="1:17" ht="15">
      <c r="A191" s="65"/>
      <c r="B191" s="68"/>
      <c r="C191" s="70"/>
      <c r="D191" s="39">
        <v>2019</v>
      </c>
      <c r="E191" s="44">
        <f t="shared" si="23"/>
        <v>0</v>
      </c>
      <c r="F191" s="44">
        <v>0</v>
      </c>
      <c r="G191" s="44">
        <v>0</v>
      </c>
      <c r="H191" s="44">
        <v>0</v>
      </c>
      <c r="I191" s="44">
        <v>0</v>
      </c>
      <c r="J191" s="71" t="s">
        <v>149</v>
      </c>
      <c r="K191" s="71"/>
      <c r="L191" s="71"/>
      <c r="M191" s="71"/>
      <c r="N191" s="71"/>
      <c r="O191" s="71"/>
      <c r="P191" s="71"/>
      <c r="Q191" s="71"/>
    </row>
    <row r="192" spans="1:17" ht="15">
      <c r="A192" s="65"/>
      <c r="B192" s="68"/>
      <c r="C192" s="70"/>
      <c r="D192" s="39">
        <v>2020</v>
      </c>
      <c r="E192" s="44">
        <f t="shared" si="23"/>
        <v>0.4053</v>
      </c>
      <c r="F192" s="44">
        <v>0</v>
      </c>
      <c r="G192" s="44">
        <v>0.4053</v>
      </c>
      <c r="H192" s="44">
        <v>0</v>
      </c>
      <c r="I192" s="44">
        <v>0</v>
      </c>
      <c r="J192" s="71" t="s">
        <v>204</v>
      </c>
      <c r="K192" s="71"/>
      <c r="L192" s="71"/>
      <c r="M192" s="71"/>
      <c r="N192" s="71"/>
      <c r="O192" s="71"/>
      <c r="P192" s="71"/>
      <c r="Q192" s="71"/>
    </row>
    <row r="193" spans="1:17" ht="41.25" customHeight="1">
      <c r="A193" s="65" t="s">
        <v>195</v>
      </c>
      <c r="B193" s="68" t="s">
        <v>151</v>
      </c>
      <c r="C193" s="70" t="s">
        <v>23</v>
      </c>
      <c r="D193" s="62" t="s">
        <v>19</v>
      </c>
      <c r="E193" s="44">
        <f>E194+E195+E196+E197+E198+E199</f>
        <v>0.9895999999999999</v>
      </c>
      <c r="F193" s="44">
        <f>F194+F195+F196+F197+F198+F199</f>
        <v>0</v>
      </c>
      <c r="G193" s="44">
        <f>G194+G195+G196+G197+G198+G199</f>
        <v>0.9895999999999999</v>
      </c>
      <c r="H193" s="44">
        <f>H194+H195+H196+H197+H198+H199</f>
        <v>0</v>
      </c>
      <c r="I193" s="44">
        <f>I194+I195+I196+I197+I198+I199</f>
        <v>0</v>
      </c>
      <c r="J193" s="64" t="s">
        <v>203</v>
      </c>
      <c r="K193" s="64"/>
      <c r="L193" s="64"/>
      <c r="M193" s="64"/>
      <c r="N193" s="64"/>
      <c r="O193" s="64"/>
      <c r="P193" s="64"/>
      <c r="Q193" s="64"/>
    </row>
    <row r="194" spans="1:17" ht="15">
      <c r="A194" s="65"/>
      <c r="B194" s="68"/>
      <c r="C194" s="70"/>
      <c r="D194" s="39">
        <v>2015</v>
      </c>
      <c r="E194" s="44">
        <f aca="true" t="shared" si="24" ref="E194:E199">F194+G194+H194+I194</f>
        <v>0</v>
      </c>
      <c r="F194" s="44">
        <v>0</v>
      </c>
      <c r="G194" s="44">
        <v>0</v>
      </c>
      <c r="H194" s="44">
        <v>0</v>
      </c>
      <c r="I194" s="44">
        <v>0</v>
      </c>
      <c r="J194" s="64" t="s">
        <v>149</v>
      </c>
      <c r="K194" s="64"/>
      <c r="L194" s="64"/>
      <c r="M194" s="64"/>
      <c r="N194" s="64"/>
      <c r="O194" s="64"/>
      <c r="P194" s="64"/>
      <c r="Q194" s="64"/>
    </row>
    <row r="195" spans="1:17" ht="15">
      <c r="A195" s="65"/>
      <c r="B195" s="68"/>
      <c r="C195" s="70"/>
      <c r="D195" s="39">
        <v>2016</v>
      </c>
      <c r="E195" s="44">
        <f t="shared" si="24"/>
        <v>0.2366</v>
      </c>
      <c r="F195" s="44">
        <v>0</v>
      </c>
      <c r="G195" s="44">
        <v>0.2366</v>
      </c>
      <c r="H195" s="44">
        <v>0</v>
      </c>
      <c r="I195" s="44">
        <v>0</v>
      </c>
      <c r="J195" s="64" t="s">
        <v>204</v>
      </c>
      <c r="K195" s="64"/>
      <c r="L195" s="64"/>
      <c r="M195" s="64"/>
      <c r="N195" s="64"/>
      <c r="O195" s="64"/>
      <c r="P195" s="64"/>
      <c r="Q195" s="64"/>
    </row>
    <row r="196" spans="1:17" ht="15">
      <c r="A196" s="65"/>
      <c r="B196" s="68"/>
      <c r="C196" s="70"/>
      <c r="D196" s="39">
        <v>2017</v>
      </c>
      <c r="E196" s="44">
        <f t="shared" si="24"/>
        <v>0.2404</v>
      </c>
      <c r="F196" s="44">
        <v>0</v>
      </c>
      <c r="G196" s="44">
        <v>0.2404</v>
      </c>
      <c r="H196" s="44">
        <v>0</v>
      </c>
      <c r="I196" s="44">
        <v>0</v>
      </c>
      <c r="J196" s="64" t="s">
        <v>204</v>
      </c>
      <c r="K196" s="64"/>
      <c r="L196" s="64"/>
      <c r="M196" s="64"/>
      <c r="N196" s="64"/>
      <c r="O196" s="64"/>
      <c r="P196" s="64"/>
      <c r="Q196" s="64"/>
    </row>
    <row r="197" spans="1:17" ht="15">
      <c r="A197" s="65"/>
      <c r="B197" s="68"/>
      <c r="C197" s="70"/>
      <c r="D197" s="39">
        <v>2018</v>
      </c>
      <c r="E197" s="44">
        <f t="shared" si="24"/>
        <v>0.2517</v>
      </c>
      <c r="F197" s="44">
        <v>0</v>
      </c>
      <c r="G197" s="44">
        <v>0.2517</v>
      </c>
      <c r="H197" s="44">
        <v>0</v>
      </c>
      <c r="I197" s="44">
        <v>0</v>
      </c>
      <c r="J197" s="64" t="s">
        <v>204</v>
      </c>
      <c r="K197" s="64"/>
      <c r="L197" s="64"/>
      <c r="M197" s="64"/>
      <c r="N197" s="64"/>
      <c r="O197" s="64"/>
      <c r="P197" s="64"/>
      <c r="Q197" s="64"/>
    </row>
    <row r="198" spans="1:17" ht="15">
      <c r="A198" s="65"/>
      <c r="B198" s="68"/>
      <c r="C198" s="70"/>
      <c r="D198" s="39">
        <v>2019</v>
      </c>
      <c r="E198" s="44">
        <f t="shared" si="24"/>
        <v>0.2609</v>
      </c>
      <c r="F198" s="44">
        <v>0</v>
      </c>
      <c r="G198" s="44">
        <v>0.2609</v>
      </c>
      <c r="H198" s="44">
        <v>0</v>
      </c>
      <c r="I198" s="44">
        <v>0</v>
      </c>
      <c r="J198" s="64" t="s">
        <v>204</v>
      </c>
      <c r="K198" s="64"/>
      <c r="L198" s="64"/>
      <c r="M198" s="64"/>
      <c r="N198" s="64"/>
      <c r="O198" s="64"/>
      <c r="P198" s="64"/>
      <c r="Q198" s="64"/>
    </row>
    <row r="199" spans="1:17" ht="63" customHeight="1">
      <c r="A199" s="65"/>
      <c r="B199" s="68"/>
      <c r="C199" s="70"/>
      <c r="D199" s="39">
        <v>2020</v>
      </c>
      <c r="E199" s="44">
        <f t="shared" si="24"/>
        <v>0</v>
      </c>
      <c r="F199" s="44">
        <v>0</v>
      </c>
      <c r="G199" s="44">
        <v>0</v>
      </c>
      <c r="H199" s="44">
        <v>0</v>
      </c>
      <c r="I199" s="44">
        <v>0</v>
      </c>
      <c r="J199" s="64" t="s">
        <v>149</v>
      </c>
      <c r="K199" s="64"/>
      <c r="L199" s="64"/>
      <c r="M199" s="64"/>
      <c r="N199" s="64"/>
      <c r="O199" s="64"/>
      <c r="P199" s="64"/>
      <c r="Q199" s="64"/>
    </row>
    <row r="200" spans="1:17" ht="15.75" customHeight="1">
      <c r="A200" s="65" t="s">
        <v>196</v>
      </c>
      <c r="B200" s="68" t="s">
        <v>133</v>
      </c>
      <c r="C200" s="70" t="s">
        <v>23</v>
      </c>
      <c r="D200" s="62" t="s">
        <v>19</v>
      </c>
      <c r="E200" s="44">
        <f>E201+E202+E203+E204+E205+E206</f>
        <v>0.0069</v>
      </c>
      <c r="F200" s="44">
        <f>F201+F202+F203+F204+F205+F206</f>
        <v>0</v>
      </c>
      <c r="G200" s="44">
        <f>G201+G202+G203+G204+G205+G206</f>
        <v>0.0069</v>
      </c>
      <c r="H200" s="44">
        <f>H201+H202+H203+H204+H205+H206</f>
        <v>0</v>
      </c>
      <c r="I200" s="44">
        <f>I201+I202+I203+I204+I205+I206</f>
        <v>0</v>
      </c>
      <c r="J200" s="64" t="s">
        <v>203</v>
      </c>
      <c r="K200" s="64"/>
      <c r="L200" s="64"/>
      <c r="M200" s="64"/>
      <c r="N200" s="64"/>
      <c r="O200" s="64"/>
      <c r="P200" s="64"/>
      <c r="Q200" s="64"/>
    </row>
    <row r="201" spans="1:17" ht="15">
      <c r="A201" s="65"/>
      <c r="B201" s="68"/>
      <c r="C201" s="70"/>
      <c r="D201" s="39">
        <v>2015</v>
      </c>
      <c r="E201" s="44">
        <f aca="true" t="shared" si="25" ref="E201:E206">F201+G201+H201+I201</f>
        <v>0.0012</v>
      </c>
      <c r="F201" s="44">
        <v>0</v>
      </c>
      <c r="G201" s="44">
        <v>0.0012</v>
      </c>
      <c r="H201" s="44">
        <v>0</v>
      </c>
      <c r="I201" s="44">
        <v>0</v>
      </c>
      <c r="J201" s="64" t="s">
        <v>204</v>
      </c>
      <c r="K201" s="64"/>
      <c r="L201" s="64"/>
      <c r="M201" s="64"/>
      <c r="N201" s="64"/>
      <c r="O201" s="64"/>
      <c r="P201" s="64"/>
      <c r="Q201" s="64"/>
    </row>
    <row r="202" spans="1:17" ht="15">
      <c r="A202" s="65"/>
      <c r="B202" s="68"/>
      <c r="C202" s="70"/>
      <c r="D202" s="39">
        <v>2016</v>
      </c>
      <c r="E202" s="44">
        <f t="shared" si="25"/>
        <v>0.0012</v>
      </c>
      <c r="F202" s="44">
        <v>0</v>
      </c>
      <c r="G202" s="44">
        <v>0.0012</v>
      </c>
      <c r="H202" s="44">
        <v>0</v>
      </c>
      <c r="I202" s="44">
        <v>0</v>
      </c>
      <c r="J202" s="64" t="s">
        <v>204</v>
      </c>
      <c r="K202" s="64"/>
      <c r="L202" s="64"/>
      <c r="M202" s="64"/>
      <c r="N202" s="64"/>
      <c r="O202" s="64"/>
      <c r="P202" s="64"/>
      <c r="Q202" s="64"/>
    </row>
    <row r="203" spans="1:17" ht="15">
      <c r="A203" s="65"/>
      <c r="B203" s="68"/>
      <c r="C203" s="70"/>
      <c r="D203" s="39">
        <v>2017</v>
      </c>
      <c r="E203" s="44">
        <f t="shared" si="25"/>
        <v>0.0011</v>
      </c>
      <c r="F203" s="44">
        <v>0</v>
      </c>
      <c r="G203" s="44">
        <v>0.0011</v>
      </c>
      <c r="H203" s="44">
        <v>0</v>
      </c>
      <c r="I203" s="44">
        <v>0</v>
      </c>
      <c r="J203" s="64" t="s">
        <v>204</v>
      </c>
      <c r="K203" s="64"/>
      <c r="L203" s="64"/>
      <c r="M203" s="64"/>
      <c r="N203" s="64"/>
      <c r="O203" s="64"/>
      <c r="P203" s="64"/>
      <c r="Q203" s="64"/>
    </row>
    <row r="204" spans="1:17" ht="15">
      <c r="A204" s="65"/>
      <c r="B204" s="68"/>
      <c r="C204" s="70"/>
      <c r="D204" s="39">
        <v>2018</v>
      </c>
      <c r="E204" s="44">
        <f t="shared" si="25"/>
        <v>0.0011</v>
      </c>
      <c r="F204" s="44">
        <v>0</v>
      </c>
      <c r="G204" s="44">
        <v>0.0011</v>
      </c>
      <c r="H204" s="44">
        <v>0</v>
      </c>
      <c r="I204" s="44">
        <v>0</v>
      </c>
      <c r="J204" s="64" t="s">
        <v>204</v>
      </c>
      <c r="K204" s="64"/>
      <c r="L204" s="64"/>
      <c r="M204" s="64"/>
      <c r="N204" s="64"/>
      <c r="O204" s="64"/>
      <c r="P204" s="64"/>
      <c r="Q204" s="64"/>
    </row>
    <row r="205" spans="1:17" ht="15">
      <c r="A205" s="65"/>
      <c r="B205" s="68"/>
      <c r="C205" s="70"/>
      <c r="D205" s="39">
        <v>2019</v>
      </c>
      <c r="E205" s="44">
        <f t="shared" si="25"/>
        <v>0.0012</v>
      </c>
      <c r="F205" s="44">
        <v>0</v>
      </c>
      <c r="G205" s="44">
        <v>0.0012</v>
      </c>
      <c r="H205" s="44">
        <v>0</v>
      </c>
      <c r="I205" s="44">
        <v>0</v>
      </c>
      <c r="J205" s="64" t="s">
        <v>204</v>
      </c>
      <c r="K205" s="64"/>
      <c r="L205" s="64"/>
      <c r="M205" s="64"/>
      <c r="N205" s="64"/>
      <c r="O205" s="64"/>
      <c r="P205" s="64"/>
      <c r="Q205" s="64"/>
    </row>
    <row r="206" spans="1:17" ht="15">
      <c r="A206" s="65"/>
      <c r="B206" s="68"/>
      <c r="C206" s="70"/>
      <c r="D206" s="39">
        <v>2020</v>
      </c>
      <c r="E206" s="44">
        <f t="shared" si="25"/>
        <v>0.0011</v>
      </c>
      <c r="F206" s="44">
        <v>0</v>
      </c>
      <c r="G206" s="44">
        <v>0.0011</v>
      </c>
      <c r="H206" s="44">
        <v>0</v>
      </c>
      <c r="I206" s="44">
        <v>0</v>
      </c>
      <c r="J206" s="64" t="s">
        <v>204</v>
      </c>
      <c r="K206" s="64"/>
      <c r="L206" s="64"/>
      <c r="M206" s="64"/>
      <c r="N206" s="64"/>
      <c r="O206" s="64"/>
      <c r="P206" s="64"/>
      <c r="Q206" s="64"/>
    </row>
    <row r="207" spans="1:17" s="32" customFormat="1" ht="15" customHeight="1">
      <c r="A207" s="65" t="s">
        <v>197</v>
      </c>
      <c r="B207" s="68" t="s">
        <v>134</v>
      </c>
      <c r="C207" s="70" t="s">
        <v>23</v>
      </c>
      <c r="D207" s="62" t="s">
        <v>19</v>
      </c>
      <c r="E207" s="44">
        <f>E208+E209+E210+E211+E212+E213</f>
        <v>14.359200000000001</v>
      </c>
      <c r="F207" s="44">
        <f>F208+F209+F210+F211+F212+F213</f>
        <v>0</v>
      </c>
      <c r="G207" s="44">
        <f>G208+G209+G210+G211+G212+G213</f>
        <v>14.359200000000001</v>
      </c>
      <c r="H207" s="44">
        <f>H208+H209+H210+H211+H212+H213</f>
        <v>0</v>
      </c>
      <c r="I207" s="44">
        <f>I208+I209+I210+I211+I212+I213</f>
        <v>0</v>
      </c>
      <c r="J207" s="64" t="s">
        <v>203</v>
      </c>
      <c r="K207" s="64"/>
      <c r="L207" s="64"/>
      <c r="M207" s="64"/>
      <c r="N207" s="64"/>
      <c r="O207" s="64"/>
      <c r="P207" s="64"/>
      <c r="Q207" s="64"/>
    </row>
    <row r="208" spans="1:17" s="32" customFormat="1" ht="15">
      <c r="A208" s="65"/>
      <c r="B208" s="68"/>
      <c r="C208" s="70"/>
      <c r="D208" s="39">
        <v>2015</v>
      </c>
      <c r="E208" s="44">
        <f aca="true" t="shared" si="26" ref="E208:E213">F208+G208+H208+I208</f>
        <v>2.555</v>
      </c>
      <c r="F208" s="44">
        <v>0</v>
      </c>
      <c r="G208" s="44">
        <v>2.555</v>
      </c>
      <c r="H208" s="44">
        <v>0</v>
      </c>
      <c r="I208" s="44">
        <v>0</v>
      </c>
      <c r="J208" s="64" t="s">
        <v>204</v>
      </c>
      <c r="K208" s="64"/>
      <c r="L208" s="64"/>
      <c r="M208" s="64"/>
      <c r="N208" s="64"/>
      <c r="O208" s="64"/>
      <c r="P208" s="64"/>
      <c r="Q208" s="64"/>
    </row>
    <row r="209" spans="1:17" s="32" customFormat="1" ht="15">
      <c r="A209" s="65"/>
      <c r="B209" s="68"/>
      <c r="C209" s="70"/>
      <c r="D209" s="39">
        <v>2016</v>
      </c>
      <c r="E209" s="44">
        <f t="shared" si="26"/>
        <v>2.3515</v>
      </c>
      <c r="F209" s="44">
        <v>0</v>
      </c>
      <c r="G209" s="44">
        <v>2.3515</v>
      </c>
      <c r="H209" s="44">
        <v>0</v>
      </c>
      <c r="I209" s="44">
        <v>0</v>
      </c>
      <c r="J209" s="64" t="s">
        <v>204</v>
      </c>
      <c r="K209" s="64"/>
      <c r="L209" s="64"/>
      <c r="M209" s="64"/>
      <c r="N209" s="64"/>
      <c r="O209" s="64"/>
      <c r="P209" s="64"/>
      <c r="Q209" s="64"/>
    </row>
    <row r="210" spans="1:17" s="32" customFormat="1" ht="15">
      <c r="A210" s="65"/>
      <c r="B210" s="68"/>
      <c r="C210" s="70"/>
      <c r="D210" s="39">
        <v>2017</v>
      </c>
      <c r="E210" s="44">
        <f t="shared" si="26"/>
        <v>2.2943</v>
      </c>
      <c r="F210" s="44">
        <v>0</v>
      </c>
      <c r="G210" s="44">
        <v>2.2943</v>
      </c>
      <c r="H210" s="44">
        <v>0</v>
      </c>
      <c r="I210" s="44">
        <v>0</v>
      </c>
      <c r="J210" s="64" t="s">
        <v>204</v>
      </c>
      <c r="K210" s="64"/>
      <c r="L210" s="64"/>
      <c r="M210" s="64"/>
      <c r="N210" s="64"/>
      <c r="O210" s="64"/>
      <c r="P210" s="64"/>
      <c r="Q210" s="64"/>
    </row>
    <row r="211" spans="1:17" s="32" customFormat="1" ht="15">
      <c r="A211" s="65"/>
      <c r="B211" s="68"/>
      <c r="C211" s="70"/>
      <c r="D211" s="39">
        <v>2018</v>
      </c>
      <c r="E211" s="44">
        <f t="shared" si="26"/>
        <v>2.3143</v>
      </c>
      <c r="F211" s="44">
        <v>0</v>
      </c>
      <c r="G211" s="44">
        <v>2.3143</v>
      </c>
      <c r="H211" s="44">
        <v>0</v>
      </c>
      <c r="I211" s="44">
        <v>0</v>
      </c>
      <c r="J211" s="64" t="s">
        <v>204</v>
      </c>
      <c r="K211" s="64"/>
      <c r="L211" s="64"/>
      <c r="M211" s="64"/>
      <c r="N211" s="64"/>
      <c r="O211" s="64"/>
      <c r="P211" s="64"/>
      <c r="Q211" s="64"/>
    </row>
    <row r="212" spans="1:17" s="32" customFormat="1" ht="15">
      <c r="A212" s="65"/>
      <c r="B212" s="68"/>
      <c r="C212" s="70"/>
      <c r="D212" s="39">
        <v>2019</v>
      </c>
      <c r="E212" s="44">
        <f t="shared" si="26"/>
        <v>2.3382</v>
      </c>
      <c r="F212" s="44">
        <v>0</v>
      </c>
      <c r="G212" s="44">
        <v>2.3382</v>
      </c>
      <c r="H212" s="44">
        <v>0</v>
      </c>
      <c r="I212" s="44">
        <v>0</v>
      </c>
      <c r="J212" s="64" t="s">
        <v>204</v>
      </c>
      <c r="K212" s="64"/>
      <c r="L212" s="64"/>
      <c r="M212" s="64"/>
      <c r="N212" s="64"/>
      <c r="O212" s="64"/>
      <c r="P212" s="64"/>
      <c r="Q212" s="64"/>
    </row>
    <row r="213" spans="1:17" s="32" customFormat="1" ht="15">
      <c r="A213" s="65"/>
      <c r="B213" s="68"/>
      <c r="C213" s="70"/>
      <c r="D213" s="39">
        <v>2020</v>
      </c>
      <c r="E213" s="44">
        <f t="shared" si="26"/>
        <v>2.5059</v>
      </c>
      <c r="F213" s="44">
        <v>0</v>
      </c>
      <c r="G213" s="44">
        <v>2.5059</v>
      </c>
      <c r="H213" s="44">
        <v>0</v>
      </c>
      <c r="I213" s="44">
        <v>0</v>
      </c>
      <c r="J213" s="64" t="s">
        <v>204</v>
      </c>
      <c r="K213" s="64"/>
      <c r="L213" s="64"/>
      <c r="M213" s="64"/>
      <c r="N213" s="64"/>
      <c r="O213" s="64"/>
      <c r="P213" s="64"/>
      <c r="Q213" s="64"/>
    </row>
    <row r="214" spans="1:17" ht="66" customHeight="1">
      <c r="A214" s="65" t="s">
        <v>198</v>
      </c>
      <c r="B214" s="68" t="s">
        <v>141</v>
      </c>
      <c r="C214" s="70" t="s">
        <v>23</v>
      </c>
      <c r="D214" s="62" t="s">
        <v>19</v>
      </c>
      <c r="E214" s="44">
        <f>E215+E216+E217+E218+E219+E220</f>
        <v>0.1131</v>
      </c>
      <c r="F214" s="44">
        <f>F215+F216+F217+F218+F219+F220</f>
        <v>0</v>
      </c>
      <c r="G214" s="44">
        <f>G215+G216+G217+G218+G219+G220</f>
        <v>0.1131</v>
      </c>
      <c r="H214" s="44">
        <f>H215+H216+H217+H218+H219+H220</f>
        <v>0</v>
      </c>
      <c r="I214" s="44">
        <f>I215+I216+I217+I218+I219+I220</f>
        <v>0</v>
      </c>
      <c r="J214" s="64" t="s">
        <v>203</v>
      </c>
      <c r="K214" s="64"/>
      <c r="L214" s="64"/>
      <c r="M214" s="64"/>
      <c r="N214" s="64"/>
      <c r="O214" s="64"/>
      <c r="P214" s="64"/>
      <c r="Q214" s="64"/>
    </row>
    <row r="215" spans="1:17" ht="15">
      <c r="A215" s="65"/>
      <c r="B215" s="68"/>
      <c r="C215" s="70"/>
      <c r="D215" s="39">
        <v>2015</v>
      </c>
      <c r="E215" s="44">
        <f aca="true" t="shared" si="27" ref="E215:E220">F215+G215+H215+I215</f>
        <v>0.0166</v>
      </c>
      <c r="F215" s="44">
        <v>0</v>
      </c>
      <c r="G215" s="44">
        <v>0.0166</v>
      </c>
      <c r="H215" s="44">
        <v>0</v>
      </c>
      <c r="I215" s="44">
        <v>0</v>
      </c>
      <c r="J215" s="64" t="s">
        <v>204</v>
      </c>
      <c r="K215" s="64"/>
      <c r="L215" s="64"/>
      <c r="M215" s="64"/>
      <c r="N215" s="64"/>
      <c r="O215" s="64"/>
      <c r="P215" s="64"/>
      <c r="Q215" s="64"/>
    </row>
    <row r="216" spans="1:17" ht="15">
      <c r="A216" s="65"/>
      <c r="B216" s="68"/>
      <c r="C216" s="70"/>
      <c r="D216" s="39">
        <v>2016</v>
      </c>
      <c r="E216" s="44">
        <f t="shared" si="27"/>
        <v>0.0181</v>
      </c>
      <c r="F216" s="44">
        <v>0</v>
      </c>
      <c r="G216" s="44">
        <v>0.0181</v>
      </c>
      <c r="H216" s="44">
        <v>0</v>
      </c>
      <c r="I216" s="44">
        <v>0</v>
      </c>
      <c r="J216" s="64" t="s">
        <v>204</v>
      </c>
      <c r="K216" s="64"/>
      <c r="L216" s="64"/>
      <c r="M216" s="64"/>
      <c r="N216" s="64"/>
      <c r="O216" s="64"/>
      <c r="P216" s="64"/>
      <c r="Q216" s="64"/>
    </row>
    <row r="217" spans="1:17" ht="15">
      <c r="A217" s="65"/>
      <c r="B217" s="68"/>
      <c r="C217" s="70"/>
      <c r="D217" s="39">
        <v>2017</v>
      </c>
      <c r="E217" s="44">
        <f t="shared" si="27"/>
        <v>0.0195</v>
      </c>
      <c r="F217" s="44">
        <v>0</v>
      </c>
      <c r="G217" s="44">
        <v>0.0195</v>
      </c>
      <c r="H217" s="44">
        <v>0</v>
      </c>
      <c r="I217" s="44">
        <v>0</v>
      </c>
      <c r="J217" s="64" t="s">
        <v>204</v>
      </c>
      <c r="K217" s="64"/>
      <c r="L217" s="64"/>
      <c r="M217" s="64"/>
      <c r="N217" s="64"/>
      <c r="O217" s="64"/>
      <c r="P217" s="64"/>
      <c r="Q217" s="64"/>
    </row>
    <row r="218" spans="1:17" ht="15">
      <c r="A218" s="65"/>
      <c r="B218" s="68"/>
      <c r="C218" s="70"/>
      <c r="D218" s="39">
        <v>2018</v>
      </c>
      <c r="E218" s="44">
        <f t="shared" si="27"/>
        <v>0.0211</v>
      </c>
      <c r="F218" s="44">
        <v>0</v>
      </c>
      <c r="G218" s="44">
        <v>0.0211</v>
      </c>
      <c r="H218" s="44">
        <v>0</v>
      </c>
      <c r="I218" s="44">
        <v>0</v>
      </c>
      <c r="J218" s="64" t="s">
        <v>204</v>
      </c>
      <c r="K218" s="64"/>
      <c r="L218" s="64"/>
      <c r="M218" s="64"/>
      <c r="N218" s="64"/>
      <c r="O218" s="64"/>
      <c r="P218" s="64"/>
      <c r="Q218" s="64"/>
    </row>
    <row r="219" spans="1:17" ht="15">
      <c r="A219" s="65"/>
      <c r="B219" s="68"/>
      <c r="C219" s="70"/>
      <c r="D219" s="39">
        <v>2019</v>
      </c>
      <c r="E219" s="44">
        <f t="shared" si="27"/>
        <v>0.0212</v>
      </c>
      <c r="F219" s="44">
        <v>0</v>
      </c>
      <c r="G219" s="44">
        <v>0.0212</v>
      </c>
      <c r="H219" s="44">
        <v>0</v>
      </c>
      <c r="I219" s="44">
        <v>0</v>
      </c>
      <c r="J219" s="64" t="s">
        <v>204</v>
      </c>
      <c r="K219" s="64"/>
      <c r="L219" s="64"/>
      <c r="M219" s="64"/>
      <c r="N219" s="64"/>
      <c r="O219" s="64"/>
      <c r="P219" s="64"/>
      <c r="Q219" s="64"/>
    </row>
    <row r="220" spans="1:17" ht="15">
      <c r="A220" s="65"/>
      <c r="B220" s="68"/>
      <c r="C220" s="70"/>
      <c r="D220" s="39">
        <v>2020</v>
      </c>
      <c r="E220" s="44">
        <f t="shared" si="27"/>
        <v>0.0166</v>
      </c>
      <c r="F220" s="44">
        <v>0</v>
      </c>
      <c r="G220" s="44">
        <v>0.0166</v>
      </c>
      <c r="H220" s="44">
        <v>0</v>
      </c>
      <c r="I220" s="44">
        <v>0</v>
      </c>
      <c r="J220" s="64" t="s">
        <v>204</v>
      </c>
      <c r="K220" s="64"/>
      <c r="L220" s="64"/>
      <c r="M220" s="64"/>
      <c r="N220" s="64"/>
      <c r="O220" s="64"/>
      <c r="P220" s="64"/>
      <c r="Q220" s="64"/>
    </row>
    <row r="221" spans="1:17" ht="93.75" customHeight="1">
      <c r="A221" s="65" t="s">
        <v>199</v>
      </c>
      <c r="B221" s="68" t="s">
        <v>150</v>
      </c>
      <c r="C221" s="70" t="s">
        <v>23</v>
      </c>
      <c r="D221" s="62" t="s">
        <v>19</v>
      </c>
      <c r="E221" s="44">
        <f>E222+E223+E224+E225+E226+E227</f>
        <v>0.9188</v>
      </c>
      <c r="F221" s="44">
        <f>F222+F223+F224+F225+F226+F227</f>
        <v>0</v>
      </c>
      <c r="G221" s="44">
        <f>G222+G223+G224+G225+G226+G227</f>
        <v>0.9188</v>
      </c>
      <c r="H221" s="44">
        <f>H222+H223+H224+H225+H226+H227</f>
        <v>0</v>
      </c>
      <c r="I221" s="44">
        <f>I222+I223+I224+I225+I226+I227</f>
        <v>0</v>
      </c>
      <c r="J221" s="71" t="s">
        <v>203</v>
      </c>
      <c r="K221" s="71"/>
      <c r="L221" s="71"/>
      <c r="M221" s="71"/>
      <c r="N221" s="71"/>
      <c r="O221" s="71"/>
      <c r="P221" s="71"/>
      <c r="Q221" s="71"/>
    </row>
    <row r="222" spans="1:17" ht="15">
      <c r="A222" s="65"/>
      <c r="B222" s="68"/>
      <c r="C222" s="70"/>
      <c r="D222" s="39">
        <v>2015</v>
      </c>
      <c r="E222" s="44">
        <f aca="true" t="shared" si="28" ref="E222:E227">F222+G222+H222+I222</f>
        <v>0</v>
      </c>
      <c r="F222" s="44">
        <v>0</v>
      </c>
      <c r="G222" s="44">
        <v>0</v>
      </c>
      <c r="H222" s="44">
        <v>0</v>
      </c>
      <c r="I222" s="44">
        <v>0</v>
      </c>
      <c r="J222" s="71" t="s">
        <v>149</v>
      </c>
      <c r="K222" s="71"/>
      <c r="L222" s="71"/>
      <c r="M222" s="71"/>
      <c r="N222" s="71"/>
      <c r="O222" s="71"/>
      <c r="P222" s="71"/>
      <c r="Q222" s="71"/>
    </row>
    <row r="223" spans="1:17" ht="15">
      <c r="A223" s="65"/>
      <c r="B223" s="68"/>
      <c r="C223" s="70"/>
      <c r="D223" s="39">
        <v>2016</v>
      </c>
      <c r="E223" s="44">
        <f t="shared" si="28"/>
        <v>0.2144</v>
      </c>
      <c r="F223" s="44">
        <v>0</v>
      </c>
      <c r="G223" s="44">
        <v>0.2144</v>
      </c>
      <c r="H223" s="44">
        <v>0</v>
      </c>
      <c r="I223" s="44">
        <v>0</v>
      </c>
      <c r="J223" s="71" t="s">
        <v>204</v>
      </c>
      <c r="K223" s="71"/>
      <c r="L223" s="71"/>
      <c r="M223" s="71"/>
      <c r="N223" s="71"/>
      <c r="O223" s="71"/>
      <c r="P223" s="71"/>
      <c r="Q223" s="71"/>
    </row>
    <row r="224" spans="1:17" ht="15">
      <c r="A224" s="65"/>
      <c r="B224" s="68"/>
      <c r="C224" s="70"/>
      <c r="D224" s="39">
        <v>2017</v>
      </c>
      <c r="E224" s="44">
        <f t="shared" si="28"/>
        <v>0.2213</v>
      </c>
      <c r="F224" s="44">
        <v>0</v>
      </c>
      <c r="G224" s="44">
        <v>0.2213</v>
      </c>
      <c r="H224" s="44">
        <v>0</v>
      </c>
      <c r="I224" s="44">
        <v>0</v>
      </c>
      <c r="J224" s="71" t="s">
        <v>204</v>
      </c>
      <c r="K224" s="71"/>
      <c r="L224" s="71"/>
      <c r="M224" s="71"/>
      <c r="N224" s="71"/>
      <c r="O224" s="71"/>
      <c r="P224" s="71"/>
      <c r="Q224" s="71"/>
    </row>
    <row r="225" spans="1:17" ht="15">
      <c r="A225" s="65"/>
      <c r="B225" s="68"/>
      <c r="C225" s="70"/>
      <c r="D225" s="39">
        <v>2018</v>
      </c>
      <c r="E225" s="44">
        <f t="shared" si="28"/>
        <v>0.2362</v>
      </c>
      <c r="F225" s="44">
        <v>0</v>
      </c>
      <c r="G225" s="44">
        <v>0.2362</v>
      </c>
      <c r="H225" s="44">
        <v>0</v>
      </c>
      <c r="I225" s="44">
        <v>0</v>
      </c>
      <c r="J225" s="71" t="s">
        <v>204</v>
      </c>
      <c r="K225" s="71"/>
      <c r="L225" s="71"/>
      <c r="M225" s="71"/>
      <c r="N225" s="71"/>
      <c r="O225" s="71"/>
      <c r="P225" s="71"/>
      <c r="Q225" s="71"/>
    </row>
    <row r="226" spans="1:17" ht="15">
      <c r="A226" s="65"/>
      <c r="B226" s="68"/>
      <c r="C226" s="70"/>
      <c r="D226" s="39">
        <v>2019</v>
      </c>
      <c r="E226" s="44">
        <f t="shared" si="28"/>
        <v>0.2469</v>
      </c>
      <c r="F226" s="44">
        <v>0</v>
      </c>
      <c r="G226" s="44">
        <v>0.2469</v>
      </c>
      <c r="H226" s="44">
        <v>0</v>
      </c>
      <c r="I226" s="44">
        <v>0</v>
      </c>
      <c r="J226" s="71" t="s">
        <v>204</v>
      </c>
      <c r="K226" s="71"/>
      <c r="L226" s="71"/>
      <c r="M226" s="71"/>
      <c r="N226" s="71"/>
      <c r="O226" s="71"/>
      <c r="P226" s="71"/>
      <c r="Q226" s="71"/>
    </row>
    <row r="227" spans="1:17" ht="15">
      <c r="A227" s="65"/>
      <c r="B227" s="68"/>
      <c r="C227" s="70"/>
      <c r="D227" s="39">
        <v>2020</v>
      </c>
      <c r="E227" s="44">
        <f t="shared" si="28"/>
        <v>0</v>
      </c>
      <c r="F227" s="44">
        <v>0</v>
      </c>
      <c r="G227" s="44">
        <v>0</v>
      </c>
      <c r="H227" s="44">
        <v>0</v>
      </c>
      <c r="I227" s="44">
        <v>0</v>
      </c>
      <c r="J227" s="71" t="s">
        <v>149</v>
      </c>
      <c r="K227" s="71"/>
      <c r="L227" s="71"/>
      <c r="M227" s="71"/>
      <c r="N227" s="71"/>
      <c r="O227" s="71"/>
      <c r="P227" s="71"/>
      <c r="Q227" s="71"/>
    </row>
    <row r="228" spans="1:17" s="42" customFormat="1" ht="14.25" customHeight="1">
      <c r="A228" s="102" t="s">
        <v>200</v>
      </c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</row>
    <row r="229" spans="1:17" ht="15">
      <c r="A229" s="65"/>
      <c r="B229" s="65"/>
      <c r="C229" s="65"/>
      <c r="D229" s="62" t="s">
        <v>19</v>
      </c>
      <c r="E229" s="63">
        <f>E230+E231+E232+E233+E234+E235</f>
        <v>26641.997727</v>
      </c>
      <c r="F229" s="44">
        <f>F230+F231+F232+F233+F234+F235</f>
        <v>8111.875127000001</v>
      </c>
      <c r="G229" s="44">
        <f>G230+G231+G232+G233+G234+G235</f>
        <v>18526.7193</v>
      </c>
      <c r="H229" s="44">
        <f>H230+H231+H232+H233+H234+H235</f>
        <v>3.4033</v>
      </c>
      <c r="I229" s="44">
        <f>I230+I231+I232+I233+I234+I235</f>
        <v>0</v>
      </c>
      <c r="J229" s="90" t="s">
        <v>149</v>
      </c>
      <c r="K229" s="90"/>
      <c r="L229" s="90"/>
      <c r="M229" s="90"/>
      <c r="N229" s="90"/>
      <c r="O229" s="90"/>
      <c r="P229" s="90"/>
      <c r="Q229" s="90"/>
    </row>
    <row r="230" spans="1:17" ht="15">
      <c r="A230" s="65"/>
      <c r="B230" s="65"/>
      <c r="C230" s="65"/>
      <c r="D230" s="39">
        <v>2015</v>
      </c>
      <c r="E230" s="44">
        <f aca="true" t="shared" si="29" ref="E230:E235">F230+G230+H230+I230</f>
        <v>4201.319</v>
      </c>
      <c r="F230" s="44">
        <f>F23+F30+F37+F44+F51+F58+F65+F72+F79+F86+F93+F100+F107+F114+F121+F128+F135+F142+F149+F156+F163+F173+F180+F187+F194+F201+F208+F215+F222</f>
        <v>1268.7803000000001</v>
      </c>
      <c r="G230" s="44">
        <f>G23+G30+G37+G44+G51+G58+G65+G72+G79+G86+G93+G100+G107+G114+G121+G128+G135+G142+G149+G156+G163+G173+G180+G187+G194+G201+G208+G215+G222</f>
        <v>2932.5387</v>
      </c>
      <c r="H230" s="44">
        <f>H23+H30+H37+H44+H51+H58+H65+H72+H79+H86+H93+H100+H107+H114+H121+H128+H135+H142+H149+H156+H163+H173+H180+H187+H194+H201+H208+H215+H222</f>
        <v>0</v>
      </c>
      <c r="I230" s="44">
        <f>I23+I30+I37+I44+I51+I58+I65+I72+I79+I86+I93+I100+I107+I114+I121+I128+I135+I142+I149+I156+I163+I173+I180+I187+I194+I201+I208+I215+I222</f>
        <v>0</v>
      </c>
      <c r="J230" s="90"/>
      <c r="K230" s="90"/>
      <c r="L230" s="90"/>
      <c r="M230" s="90"/>
      <c r="N230" s="90"/>
      <c r="O230" s="90"/>
      <c r="P230" s="90"/>
      <c r="Q230" s="90"/>
    </row>
    <row r="231" spans="1:17" ht="15">
      <c r="A231" s="65"/>
      <c r="B231" s="65"/>
      <c r="C231" s="65"/>
      <c r="D231" s="39">
        <v>2016</v>
      </c>
      <c r="E231" s="44">
        <f t="shared" si="29"/>
        <v>4359.158427</v>
      </c>
      <c r="F231" s="44">
        <f aca="true" t="shared" si="30" ref="F231:I235">F24+F31+F38+F45+F52+F59+F66+F73+F80+F87+F94+F101+F108+F115+F122+F129+F136+F143+F150+F157+F164+F174+F181+F188+F195+F202+F209+F216+F223</f>
        <v>1279.7122270000002</v>
      </c>
      <c r="G231" s="44">
        <f t="shared" si="30"/>
        <v>3076.0429000000004</v>
      </c>
      <c r="H231" s="44">
        <f t="shared" si="30"/>
        <v>3.4033</v>
      </c>
      <c r="I231" s="44">
        <f t="shared" si="30"/>
        <v>0</v>
      </c>
      <c r="J231" s="90"/>
      <c r="K231" s="90"/>
      <c r="L231" s="90"/>
      <c r="M231" s="90"/>
      <c r="N231" s="90"/>
      <c r="O231" s="90"/>
      <c r="P231" s="90"/>
      <c r="Q231" s="90"/>
    </row>
    <row r="232" spans="1:17" ht="15">
      <c r="A232" s="65"/>
      <c r="B232" s="65"/>
      <c r="C232" s="65"/>
      <c r="D232" s="39">
        <v>2017</v>
      </c>
      <c r="E232" s="44">
        <f t="shared" si="29"/>
        <v>4531.568200000001</v>
      </c>
      <c r="F232" s="44">
        <f t="shared" si="30"/>
        <v>1423.4202000000002</v>
      </c>
      <c r="G232" s="44">
        <f t="shared" si="30"/>
        <v>3108.148</v>
      </c>
      <c r="H232" s="44">
        <f t="shared" si="30"/>
        <v>0</v>
      </c>
      <c r="I232" s="44">
        <f t="shared" si="30"/>
        <v>0</v>
      </c>
      <c r="J232" s="90"/>
      <c r="K232" s="90"/>
      <c r="L232" s="90"/>
      <c r="M232" s="90"/>
      <c r="N232" s="90"/>
      <c r="O232" s="90"/>
      <c r="P232" s="90"/>
      <c r="Q232" s="90"/>
    </row>
    <row r="233" spans="1:17" ht="15">
      <c r="A233" s="65"/>
      <c r="B233" s="65"/>
      <c r="C233" s="65"/>
      <c r="D233" s="39">
        <v>2018</v>
      </c>
      <c r="E233" s="44">
        <f t="shared" si="29"/>
        <v>4682.1840999999995</v>
      </c>
      <c r="F233" s="44">
        <f t="shared" si="30"/>
        <v>1394.6642</v>
      </c>
      <c r="G233" s="44">
        <f t="shared" si="30"/>
        <v>3287.5198999999993</v>
      </c>
      <c r="H233" s="44">
        <f t="shared" si="30"/>
        <v>0</v>
      </c>
      <c r="I233" s="44">
        <f t="shared" si="30"/>
        <v>0</v>
      </c>
      <c r="J233" s="90"/>
      <c r="K233" s="90"/>
      <c r="L233" s="90"/>
      <c r="M233" s="90"/>
      <c r="N233" s="90"/>
      <c r="O233" s="90"/>
      <c r="P233" s="90"/>
      <c r="Q233" s="90"/>
    </row>
    <row r="234" spans="1:17" ht="15">
      <c r="A234" s="65"/>
      <c r="B234" s="65"/>
      <c r="C234" s="65"/>
      <c r="D234" s="39">
        <v>2019</v>
      </c>
      <c r="E234" s="44">
        <f t="shared" si="29"/>
        <v>4757.638200000001</v>
      </c>
      <c r="F234" s="44">
        <f t="shared" si="30"/>
        <v>1342.4111000000003</v>
      </c>
      <c r="G234" s="44">
        <f t="shared" si="30"/>
        <v>3415.2271000000005</v>
      </c>
      <c r="H234" s="44">
        <f t="shared" si="30"/>
        <v>0</v>
      </c>
      <c r="I234" s="44">
        <f t="shared" si="30"/>
        <v>0</v>
      </c>
      <c r="J234" s="90"/>
      <c r="K234" s="90"/>
      <c r="L234" s="90"/>
      <c r="M234" s="90"/>
      <c r="N234" s="90"/>
      <c r="O234" s="90"/>
      <c r="P234" s="90"/>
      <c r="Q234" s="90"/>
    </row>
    <row r="235" spans="1:17" ht="15">
      <c r="A235" s="65"/>
      <c r="B235" s="65"/>
      <c r="C235" s="65"/>
      <c r="D235" s="39">
        <v>2020</v>
      </c>
      <c r="E235" s="44">
        <f t="shared" si="29"/>
        <v>4110.1298</v>
      </c>
      <c r="F235" s="44">
        <f t="shared" si="30"/>
        <v>1402.8871000000001</v>
      </c>
      <c r="G235" s="44">
        <f t="shared" si="30"/>
        <v>2707.2427</v>
      </c>
      <c r="H235" s="44">
        <f t="shared" si="30"/>
        <v>0</v>
      </c>
      <c r="I235" s="44">
        <f t="shared" si="30"/>
        <v>0</v>
      </c>
      <c r="J235" s="90"/>
      <c r="K235" s="90"/>
      <c r="L235" s="90"/>
      <c r="M235" s="90"/>
      <c r="N235" s="90"/>
      <c r="O235" s="90"/>
      <c r="P235" s="90"/>
      <c r="Q235" s="90"/>
    </row>
    <row r="240" spans="1:12" s="55" customFormat="1" ht="16.5">
      <c r="A240" s="52"/>
      <c r="B240" s="53" t="s">
        <v>146</v>
      </c>
      <c r="C240" s="54"/>
      <c r="L240" s="56" t="s">
        <v>152</v>
      </c>
    </row>
    <row r="241" ht="15">
      <c r="J241" s="35"/>
    </row>
    <row r="242" ht="15">
      <c r="J242" s="35"/>
    </row>
    <row r="251" ht="15" hidden="1">
      <c r="J251" s="35" t="e">
        <f>J38+J42+J50+J51</f>
        <v>#VALUE!</v>
      </c>
    </row>
  </sheetData>
  <sheetProtection/>
  <mergeCells count="375">
    <mergeCell ref="J220:Q220"/>
    <mergeCell ref="J226:Q226"/>
    <mergeCell ref="J221:Q221"/>
    <mergeCell ref="J222:Q222"/>
    <mergeCell ref="J223:Q223"/>
    <mergeCell ref="J224:Q224"/>
    <mergeCell ref="J225:Q225"/>
    <mergeCell ref="J214:Q214"/>
    <mergeCell ref="J227:Q227"/>
    <mergeCell ref="A228:Q228"/>
    <mergeCell ref="J229:Q235"/>
    <mergeCell ref="J193:Q193"/>
    <mergeCell ref="J194:Q194"/>
    <mergeCell ref="J195:Q195"/>
    <mergeCell ref="J196:Q196"/>
    <mergeCell ref="J197:Q197"/>
    <mergeCell ref="J198:Q198"/>
    <mergeCell ref="J218:Q218"/>
    <mergeCell ref="O106:Q106"/>
    <mergeCell ref="O107:Q107"/>
    <mergeCell ref="O108:Q108"/>
    <mergeCell ref="O109:Q109"/>
    <mergeCell ref="J219:Q219"/>
    <mergeCell ref="O112:Q112"/>
    <mergeCell ref="O113:Q113"/>
    <mergeCell ref="O114:Q114"/>
    <mergeCell ref="O115:Q115"/>
    <mergeCell ref="J69:Q69"/>
    <mergeCell ref="L116:N116"/>
    <mergeCell ref="L106:N106"/>
    <mergeCell ref="J215:Q215"/>
    <mergeCell ref="J216:Q216"/>
    <mergeCell ref="J217:Q217"/>
    <mergeCell ref="O116:Q116"/>
    <mergeCell ref="J191:Q191"/>
    <mergeCell ref="J192:Q192"/>
    <mergeCell ref="J213:Q213"/>
    <mergeCell ref="J70:Q70"/>
    <mergeCell ref="O111:Q111"/>
    <mergeCell ref="J28:M28"/>
    <mergeCell ref="L107:N107"/>
    <mergeCell ref="L108:N108"/>
    <mergeCell ref="L109:N109"/>
    <mergeCell ref="L110:N110"/>
    <mergeCell ref="L111:N111"/>
    <mergeCell ref="J107:K107"/>
    <mergeCell ref="J91:Q91"/>
    <mergeCell ref="J25:M25"/>
    <mergeCell ref="J26:M26"/>
    <mergeCell ref="J27:M27"/>
    <mergeCell ref="M29:Q29"/>
    <mergeCell ref="M30:Q30"/>
    <mergeCell ref="O110:Q110"/>
    <mergeCell ref="J101:K101"/>
    <mergeCell ref="J102:K102"/>
    <mergeCell ref="J103:K103"/>
    <mergeCell ref="J104:K104"/>
    <mergeCell ref="P22:Q22"/>
    <mergeCell ref="P23:Q23"/>
    <mergeCell ref="P24:Q24"/>
    <mergeCell ref="P25:Q25"/>
    <mergeCell ref="N22:O22"/>
    <mergeCell ref="N23:O23"/>
    <mergeCell ref="N24:O24"/>
    <mergeCell ref="N25:O25"/>
    <mergeCell ref="J208:Q208"/>
    <mergeCell ref="J209:Q209"/>
    <mergeCell ref="J210:Q210"/>
    <mergeCell ref="J211:Q211"/>
    <mergeCell ref="J202:Q202"/>
    <mergeCell ref="J203:Q203"/>
    <mergeCell ref="J204:Q204"/>
    <mergeCell ref="J205:Q205"/>
    <mergeCell ref="J207:Q207"/>
    <mergeCell ref="J200:Q200"/>
    <mergeCell ref="J201:Q201"/>
    <mergeCell ref="J199:Q199"/>
    <mergeCell ref="J184:Q184"/>
    <mergeCell ref="J185:Q185"/>
    <mergeCell ref="J186:Q186"/>
    <mergeCell ref="J187:Q187"/>
    <mergeCell ref="J188:Q188"/>
    <mergeCell ref="J189:Q189"/>
    <mergeCell ref="J190:Q190"/>
    <mergeCell ref="J178:Q178"/>
    <mergeCell ref="J179:Q179"/>
    <mergeCell ref="J180:Q180"/>
    <mergeCell ref="J181:Q181"/>
    <mergeCell ref="J172:Q172"/>
    <mergeCell ref="J173:Q173"/>
    <mergeCell ref="J174:Q174"/>
    <mergeCell ref="J175:Q175"/>
    <mergeCell ref="J176:Q176"/>
    <mergeCell ref="A179:A185"/>
    <mergeCell ref="B179:B185"/>
    <mergeCell ref="B193:B199"/>
    <mergeCell ref="C193:C199"/>
    <mergeCell ref="A193:A199"/>
    <mergeCell ref="A186:A192"/>
    <mergeCell ref="B186:B192"/>
    <mergeCell ref="C186:C192"/>
    <mergeCell ref="A141:A147"/>
    <mergeCell ref="B141:B147"/>
    <mergeCell ref="C141:C147"/>
    <mergeCell ref="A113:A119"/>
    <mergeCell ref="B155:B161"/>
    <mergeCell ref="C155:C161"/>
    <mergeCell ref="A148:A154"/>
    <mergeCell ref="B148:B154"/>
    <mergeCell ref="C148:C154"/>
    <mergeCell ref="B127:B133"/>
    <mergeCell ref="A15:A17"/>
    <mergeCell ref="B15:B17"/>
    <mergeCell ref="E16:E17"/>
    <mergeCell ref="G16:G17"/>
    <mergeCell ref="B85:B91"/>
    <mergeCell ref="A127:A133"/>
    <mergeCell ref="B64:B70"/>
    <mergeCell ref="A120:A126"/>
    <mergeCell ref="C120:C126"/>
    <mergeCell ref="A64:A70"/>
    <mergeCell ref="A172:A178"/>
    <mergeCell ref="A155:A161"/>
    <mergeCell ref="B172:B178"/>
    <mergeCell ref="A134:A140"/>
    <mergeCell ref="B134:B140"/>
    <mergeCell ref="A71:A77"/>
    <mergeCell ref="A85:A91"/>
    <mergeCell ref="A99:A105"/>
    <mergeCell ref="A106:A112"/>
    <mergeCell ref="B106:B112"/>
    <mergeCell ref="A36:A42"/>
    <mergeCell ref="B36:B42"/>
    <mergeCell ref="B50:B56"/>
    <mergeCell ref="A57:A63"/>
    <mergeCell ref="B57:B63"/>
    <mergeCell ref="A78:A84"/>
    <mergeCell ref="A43:A49"/>
    <mergeCell ref="B43:B49"/>
    <mergeCell ref="C64:C70"/>
    <mergeCell ref="B71:B77"/>
    <mergeCell ref="B92:B98"/>
    <mergeCell ref="C92:C98"/>
    <mergeCell ref="B113:B119"/>
    <mergeCell ref="B78:B84"/>
    <mergeCell ref="C85:C91"/>
    <mergeCell ref="C78:C84"/>
    <mergeCell ref="B99:B105"/>
    <mergeCell ref="C99:C105"/>
    <mergeCell ref="A29:A35"/>
    <mergeCell ref="B29:B35"/>
    <mergeCell ref="C29:C35"/>
    <mergeCell ref="A50:A56"/>
    <mergeCell ref="C172:C178"/>
    <mergeCell ref="C36:C42"/>
    <mergeCell ref="C71:C77"/>
    <mergeCell ref="C50:C56"/>
    <mergeCell ref="C57:C63"/>
    <mergeCell ref="C127:C133"/>
    <mergeCell ref="C106:C112"/>
    <mergeCell ref="A92:A98"/>
    <mergeCell ref="C221:C227"/>
    <mergeCell ref="C113:C119"/>
    <mergeCell ref="C134:C140"/>
    <mergeCell ref="C179:C185"/>
    <mergeCell ref="B120:B126"/>
    <mergeCell ref="A170:Q170"/>
    <mergeCell ref="A171:Q171"/>
    <mergeCell ref="A221:A227"/>
    <mergeCell ref="J157:Q157"/>
    <mergeCell ref="J158:Q158"/>
    <mergeCell ref="J159:Q159"/>
    <mergeCell ref="J160:Q160"/>
    <mergeCell ref="J151:Q151"/>
    <mergeCell ref="J152:Q152"/>
    <mergeCell ref="J153:Q153"/>
    <mergeCell ref="J154:Q154"/>
    <mergeCell ref="J156:Q156"/>
    <mergeCell ref="J155:Q155"/>
    <mergeCell ref="J133:Q133"/>
    <mergeCell ref="J134:Q140"/>
    <mergeCell ref="J141:Q147"/>
    <mergeCell ref="J148:Q148"/>
    <mergeCell ref="J127:Q127"/>
    <mergeCell ref="J128:Q128"/>
    <mergeCell ref="J129:Q129"/>
    <mergeCell ref="J130:Q130"/>
    <mergeCell ref="N124:O124"/>
    <mergeCell ref="N125:O125"/>
    <mergeCell ref="N126:O126"/>
    <mergeCell ref="L122:M122"/>
    <mergeCell ref="L123:M123"/>
    <mergeCell ref="L124:M124"/>
    <mergeCell ref="L125:M125"/>
    <mergeCell ref="O119:Q119"/>
    <mergeCell ref="P121:Q121"/>
    <mergeCell ref="J125:K125"/>
    <mergeCell ref="J117:K117"/>
    <mergeCell ref="J118:K118"/>
    <mergeCell ref="L117:N117"/>
    <mergeCell ref="L118:N118"/>
    <mergeCell ref="P122:Q122"/>
    <mergeCell ref="P120:Q120"/>
    <mergeCell ref="N120:O120"/>
    <mergeCell ref="J126:K126"/>
    <mergeCell ref="J115:K115"/>
    <mergeCell ref="J116:K116"/>
    <mergeCell ref="L115:N115"/>
    <mergeCell ref="L120:M120"/>
    <mergeCell ref="L121:M121"/>
    <mergeCell ref="J124:K124"/>
    <mergeCell ref="L126:M126"/>
    <mergeCell ref="N122:O122"/>
    <mergeCell ref="N123:O123"/>
    <mergeCell ref="L112:N112"/>
    <mergeCell ref="O117:Q117"/>
    <mergeCell ref="O118:Q118"/>
    <mergeCell ref="J131:Q131"/>
    <mergeCell ref="J120:K120"/>
    <mergeCell ref="J121:K121"/>
    <mergeCell ref="J123:K123"/>
    <mergeCell ref="J119:K119"/>
    <mergeCell ref="L114:N114"/>
    <mergeCell ref="P126:Q126"/>
    <mergeCell ref="J163:Q163"/>
    <mergeCell ref="J109:K109"/>
    <mergeCell ref="J110:K110"/>
    <mergeCell ref="J132:Q132"/>
    <mergeCell ref="J149:Q149"/>
    <mergeCell ref="J150:Q150"/>
    <mergeCell ref="J113:K113"/>
    <mergeCell ref="J114:K114"/>
    <mergeCell ref="N121:O121"/>
    <mergeCell ref="L119:N119"/>
    <mergeCell ref="P123:Q123"/>
    <mergeCell ref="J122:K122"/>
    <mergeCell ref="L104:N104"/>
    <mergeCell ref="J111:K111"/>
    <mergeCell ref="J112:K112"/>
    <mergeCell ref="J162:Q162"/>
    <mergeCell ref="J108:K108"/>
    <mergeCell ref="J161:Q161"/>
    <mergeCell ref="P124:Q124"/>
    <mergeCell ref="P125:Q125"/>
    <mergeCell ref="A162:A168"/>
    <mergeCell ref="B162:B168"/>
    <mergeCell ref="C162:C168"/>
    <mergeCell ref="J166:Q166"/>
    <mergeCell ref="L113:N113"/>
    <mergeCell ref="L100:N100"/>
    <mergeCell ref="L101:N101"/>
    <mergeCell ref="L102:N102"/>
    <mergeCell ref="L103:N103"/>
    <mergeCell ref="J164:Q164"/>
    <mergeCell ref="O102:Q102"/>
    <mergeCell ref="O103:Q103"/>
    <mergeCell ref="O104:Q104"/>
    <mergeCell ref="J90:Q90"/>
    <mergeCell ref="O99:Q99"/>
    <mergeCell ref="O100:Q100"/>
    <mergeCell ref="O101:Q101"/>
    <mergeCell ref="L99:N99"/>
    <mergeCell ref="J99:K99"/>
    <mergeCell ref="J100:K100"/>
    <mergeCell ref="J168:Q168"/>
    <mergeCell ref="J84:Q84"/>
    <mergeCell ref="J85:Q85"/>
    <mergeCell ref="J86:Q86"/>
    <mergeCell ref="J87:Q87"/>
    <mergeCell ref="J88:Q88"/>
    <mergeCell ref="J89:Q89"/>
    <mergeCell ref="J165:Q165"/>
    <mergeCell ref="J71:Q77"/>
    <mergeCell ref="J78:Q78"/>
    <mergeCell ref="J79:Q79"/>
    <mergeCell ref="J80:Q80"/>
    <mergeCell ref="J81:Q81"/>
    <mergeCell ref="J82:Q82"/>
    <mergeCell ref="O53:Q53"/>
    <mergeCell ref="O54:Q54"/>
    <mergeCell ref="O55:Q55"/>
    <mergeCell ref="J57:Q63"/>
    <mergeCell ref="J64:Q64"/>
    <mergeCell ref="J56:L56"/>
    <mergeCell ref="J55:L55"/>
    <mergeCell ref="J53:L53"/>
    <mergeCell ref="J54:L54"/>
    <mergeCell ref="M56:N56"/>
    <mergeCell ref="M32:Q32"/>
    <mergeCell ref="O50:Q50"/>
    <mergeCell ref="M50:N50"/>
    <mergeCell ref="J43:Q49"/>
    <mergeCell ref="J50:L50"/>
    <mergeCell ref="O52:Q52"/>
    <mergeCell ref="J51:L51"/>
    <mergeCell ref="J52:L52"/>
    <mergeCell ref="M33:Q33"/>
    <mergeCell ref="M51:N51"/>
    <mergeCell ref="C43:C49"/>
    <mergeCell ref="J30:L30"/>
    <mergeCell ref="J31:L31"/>
    <mergeCell ref="J32:L32"/>
    <mergeCell ref="J33:L33"/>
    <mergeCell ref="J34:L34"/>
    <mergeCell ref="J35:L35"/>
    <mergeCell ref="M31:Q31"/>
    <mergeCell ref="B221:B227"/>
    <mergeCell ref="J96:Q96"/>
    <mergeCell ref="J97:Q97"/>
    <mergeCell ref="J98:Q98"/>
    <mergeCell ref="J182:Q182"/>
    <mergeCell ref="O56:Q56"/>
    <mergeCell ref="J95:Q95"/>
    <mergeCell ref="J65:Q65"/>
    <mergeCell ref="J66:Q66"/>
    <mergeCell ref="P26:Q26"/>
    <mergeCell ref="P27:Q27"/>
    <mergeCell ref="P28:Q28"/>
    <mergeCell ref="C15:C17"/>
    <mergeCell ref="D15:D17"/>
    <mergeCell ref="H16:H17"/>
    <mergeCell ref="I16:I17"/>
    <mergeCell ref="E15:I15"/>
    <mergeCell ref="F16:F17"/>
    <mergeCell ref="J18:Q18"/>
    <mergeCell ref="J15:Q17"/>
    <mergeCell ref="J68:Q68"/>
    <mergeCell ref="J92:Q92"/>
    <mergeCell ref="J93:Q93"/>
    <mergeCell ref="A19:Q19"/>
    <mergeCell ref="A22:A28"/>
    <mergeCell ref="B22:B28"/>
    <mergeCell ref="C22:C28"/>
    <mergeCell ref="N26:O26"/>
    <mergeCell ref="N27:O27"/>
    <mergeCell ref="N28:O28"/>
    <mergeCell ref="J94:Q94"/>
    <mergeCell ref="A20:Q20"/>
    <mergeCell ref="A21:Q21"/>
    <mergeCell ref="M34:Q34"/>
    <mergeCell ref="M35:Q35"/>
    <mergeCell ref="O51:Q51"/>
    <mergeCell ref="J29:L29"/>
    <mergeCell ref="J22:M22"/>
    <mergeCell ref="J23:M23"/>
    <mergeCell ref="J24:M24"/>
    <mergeCell ref="J183:Q183"/>
    <mergeCell ref="J206:Q206"/>
    <mergeCell ref="J177:Q177"/>
    <mergeCell ref="J105:K105"/>
    <mergeCell ref="A169:Q169"/>
    <mergeCell ref="M52:N52"/>
    <mergeCell ref="M53:N53"/>
    <mergeCell ref="M54:N54"/>
    <mergeCell ref="M55:N55"/>
    <mergeCell ref="O105:Q105"/>
    <mergeCell ref="A214:A220"/>
    <mergeCell ref="B214:B220"/>
    <mergeCell ref="C214:C220"/>
    <mergeCell ref="A200:A206"/>
    <mergeCell ref="B200:B206"/>
    <mergeCell ref="C200:C206"/>
    <mergeCell ref="C207:C213"/>
    <mergeCell ref="J167:Q167"/>
    <mergeCell ref="L105:N105"/>
    <mergeCell ref="J212:Q212"/>
    <mergeCell ref="J67:Q67"/>
    <mergeCell ref="J83:Q83"/>
    <mergeCell ref="A229:C235"/>
    <mergeCell ref="A11:O11"/>
    <mergeCell ref="A12:O12"/>
    <mergeCell ref="A13:O13"/>
    <mergeCell ref="J106:K106"/>
    <mergeCell ref="A207:A213"/>
    <mergeCell ref="B207:B213"/>
  </mergeCells>
  <printOptions/>
  <pageMargins left="0.15748031496062992" right="0.15748031496062992" top="0.15748031496062992" bottom="0.15748031496062992" header="0.1968503937007874" footer="0.15748031496062992"/>
  <pageSetup horizontalDpi="600" verticalDpi="600" orientation="landscape" paperSize="9" scale="64" r:id="rId1"/>
  <rowBreaks count="5" manualBreakCount="5">
    <brk id="70" max="16" man="1"/>
    <brk id="98" max="16" man="1"/>
    <brk id="126" max="16" man="1"/>
    <brk id="161" max="16" man="1"/>
    <brk id="19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36"/>
  <sheetViews>
    <sheetView zoomScalePageLayoutView="0" workbookViewId="0" topLeftCell="A1">
      <selection activeCell="A7" sqref="A7:M76"/>
    </sheetView>
  </sheetViews>
  <sheetFormatPr defaultColWidth="9.140625" defaultRowHeight="15"/>
  <cols>
    <col min="1" max="1" width="6.57421875" style="1" customWidth="1"/>
    <col min="2" max="2" width="32.140625" style="1" customWidth="1"/>
    <col min="3" max="6" width="9.140625" style="1" customWidth="1"/>
    <col min="7" max="7" width="10.421875" style="1" customWidth="1"/>
    <col min="8" max="8" width="5.28125" style="1" bestFit="1" customWidth="1"/>
    <col min="9" max="9" width="2.7109375" style="1" bestFit="1" customWidth="1"/>
    <col min="10" max="10" width="3.28125" style="1" customWidth="1"/>
    <col min="11" max="11" width="7.00390625" style="1" bestFit="1" customWidth="1"/>
    <col min="12" max="12" width="3.57421875" style="1" bestFit="1" customWidth="1"/>
    <col min="13" max="13" width="13.140625" style="1" customWidth="1"/>
    <col min="14" max="14" width="9.140625" style="1" customWidth="1"/>
    <col min="15" max="15" width="11.28125" style="1" customWidth="1"/>
    <col min="16" max="16384" width="9.140625" style="1" customWidth="1"/>
  </cols>
  <sheetData>
    <row r="1" spans="10:12" ht="15">
      <c r="J1" s="15" t="s">
        <v>0</v>
      </c>
      <c r="L1" s="3"/>
    </row>
    <row r="2" spans="10:12" ht="15">
      <c r="J2" s="15" t="s">
        <v>111</v>
      </c>
      <c r="L2" s="3"/>
    </row>
    <row r="3" spans="10:12" ht="15">
      <c r="J3" s="15" t="s">
        <v>112</v>
      </c>
      <c r="L3" s="3"/>
    </row>
    <row r="4" spans="10:12" ht="15">
      <c r="J4" s="3"/>
      <c r="L4" s="3"/>
    </row>
    <row r="5" spans="10:12" ht="15">
      <c r="J5" s="3"/>
      <c r="L5" s="3"/>
    </row>
    <row r="6" ht="15">
      <c r="A6" s="2"/>
    </row>
    <row r="7" spans="1:13" ht="15">
      <c r="A7" s="104" t="s">
        <v>1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</row>
    <row r="8" spans="1:13" ht="15">
      <c r="A8" s="104" t="s">
        <v>2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</row>
    <row r="9" spans="1:13" ht="15">
      <c r="A9" s="104" t="s">
        <v>118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</row>
    <row r="10" spans="1:13" ht="15">
      <c r="A10" s="104" t="s">
        <v>119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</row>
    <row r="11" spans="1:13" ht="15">
      <c r="A11" s="104" t="s">
        <v>3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</row>
    <row r="12" spans="1:13" ht="1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5">
      <c r="A13" s="105"/>
      <c r="B13" s="105"/>
      <c r="C13" s="106" t="s">
        <v>23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</row>
    <row r="14" spans="1:13" ht="15">
      <c r="A14" s="105"/>
      <c r="B14" s="105"/>
      <c r="C14" s="103" t="s">
        <v>4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</row>
    <row r="15" spans="1:13" ht="75" customHeight="1">
      <c r="A15" s="103" t="s">
        <v>5</v>
      </c>
      <c r="B15" s="103" t="s">
        <v>20</v>
      </c>
      <c r="C15" s="103" t="s">
        <v>6</v>
      </c>
      <c r="D15" s="103" t="s">
        <v>7</v>
      </c>
      <c r="E15" s="103" t="s">
        <v>21</v>
      </c>
      <c r="F15" s="103" t="s">
        <v>8</v>
      </c>
      <c r="G15" s="103" t="s">
        <v>9</v>
      </c>
      <c r="H15" s="103" t="s">
        <v>10</v>
      </c>
      <c r="I15" s="103"/>
      <c r="J15" s="103"/>
      <c r="K15" s="103"/>
      <c r="L15" s="103"/>
      <c r="M15" s="103" t="s">
        <v>11</v>
      </c>
    </row>
    <row r="16" spans="1:13" ht="15">
      <c r="A16" s="103"/>
      <c r="B16" s="103"/>
      <c r="C16" s="103"/>
      <c r="D16" s="103"/>
      <c r="E16" s="103"/>
      <c r="F16" s="103"/>
      <c r="G16" s="103"/>
      <c r="H16" s="20" t="s">
        <v>12</v>
      </c>
      <c r="I16" s="20" t="s">
        <v>13</v>
      </c>
      <c r="J16" s="20" t="s">
        <v>14</v>
      </c>
      <c r="K16" s="20" t="s">
        <v>15</v>
      </c>
      <c r="L16" s="20" t="s">
        <v>16</v>
      </c>
      <c r="M16" s="103"/>
    </row>
    <row r="17" spans="1:13" ht="40.5" customHeight="1">
      <c r="A17" s="21">
        <v>1</v>
      </c>
      <c r="B17" s="22" t="s">
        <v>33</v>
      </c>
      <c r="C17" s="23"/>
      <c r="D17" s="24">
        <v>42005</v>
      </c>
      <c r="E17" s="20">
        <v>2015</v>
      </c>
      <c r="F17" s="20" t="s">
        <v>17</v>
      </c>
      <c r="G17" s="23"/>
      <c r="H17" s="20" t="s">
        <v>17</v>
      </c>
      <c r="I17" s="20" t="s">
        <v>17</v>
      </c>
      <c r="J17" s="20" t="s">
        <v>17</v>
      </c>
      <c r="K17" s="20" t="s">
        <v>17</v>
      </c>
      <c r="L17" s="20" t="s">
        <v>17</v>
      </c>
      <c r="M17" s="25">
        <f>SUM(M18:M50)</f>
        <v>4352785.8549999995</v>
      </c>
    </row>
    <row r="18" spans="1:13" ht="15">
      <c r="A18" s="107" t="s">
        <v>34</v>
      </c>
      <c r="B18" s="110" t="s">
        <v>35</v>
      </c>
      <c r="C18" s="23"/>
      <c r="D18" s="23"/>
      <c r="E18" s="23"/>
      <c r="F18" s="20"/>
      <c r="G18" s="113" t="s">
        <v>113</v>
      </c>
      <c r="H18" s="8">
        <v>974</v>
      </c>
      <c r="I18" s="8" t="s">
        <v>24</v>
      </c>
      <c r="J18" s="8" t="s">
        <v>25</v>
      </c>
      <c r="K18" s="8" t="s">
        <v>26</v>
      </c>
      <c r="L18" s="20">
        <v>111</v>
      </c>
      <c r="M18" s="26">
        <f>'[1]бюджетная роспись 15-16гг.'!$H$19/1000</f>
        <v>1323.04</v>
      </c>
    </row>
    <row r="19" spans="1:14" ht="15" customHeight="1">
      <c r="A19" s="108"/>
      <c r="B19" s="111"/>
      <c r="C19" s="23"/>
      <c r="D19" s="23"/>
      <c r="E19" s="23"/>
      <c r="F19" s="23"/>
      <c r="G19" s="114"/>
      <c r="H19" s="8">
        <v>974</v>
      </c>
      <c r="I19" s="8" t="s">
        <v>24</v>
      </c>
      <c r="J19" s="8" t="s">
        <v>25</v>
      </c>
      <c r="K19" s="8" t="s">
        <v>26</v>
      </c>
      <c r="L19" s="8" t="s">
        <v>30</v>
      </c>
      <c r="M19" s="26">
        <f>'[1]бюджетная роспись 15-16гг.'!$H$23/1000</f>
        <v>2230.8</v>
      </c>
      <c r="N19" s="12"/>
    </row>
    <row r="20" spans="1:14" ht="15">
      <c r="A20" s="108"/>
      <c r="B20" s="111"/>
      <c r="C20" s="23"/>
      <c r="D20" s="23"/>
      <c r="E20" s="23"/>
      <c r="F20" s="23"/>
      <c r="G20" s="114"/>
      <c r="H20" s="8">
        <v>974</v>
      </c>
      <c r="I20" s="8" t="s">
        <v>24</v>
      </c>
      <c r="J20" s="8" t="s">
        <v>25</v>
      </c>
      <c r="K20" s="8" t="s">
        <v>26</v>
      </c>
      <c r="L20" s="8" t="s">
        <v>31</v>
      </c>
      <c r="M20" s="26">
        <f>'[1]бюджетная роспись 15-16гг.'!$H$30/1000</f>
        <v>320971.902</v>
      </c>
      <c r="N20" s="12"/>
    </row>
    <row r="21" spans="1:14" ht="15">
      <c r="A21" s="108"/>
      <c r="B21" s="111"/>
      <c r="C21" s="23"/>
      <c r="D21" s="23"/>
      <c r="E21" s="23"/>
      <c r="F21" s="23"/>
      <c r="G21" s="114"/>
      <c r="H21" s="8">
        <v>974</v>
      </c>
      <c r="I21" s="8" t="s">
        <v>24</v>
      </c>
      <c r="J21" s="8" t="s">
        <v>25</v>
      </c>
      <c r="K21" s="8" t="s">
        <v>26</v>
      </c>
      <c r="L21" s="8" t="s">
        <v>32</v>
      </c>
      <c r="M21" s="26">
        <f>'[1]бюджетная роспись 15-16гг.'!$H$43/1000</f>
        <v>5644.48</v>
      </c>
      <c r="N21" s="12"/>
    </row>
    <row r="22" spans="1:14" ht="15">
      <c r="A22" s="108"/>
      <c r="B22" s="111"/>
      <c r="C22" s="23"/>
      <c r="D22" s="23"/>
      <c r="E22" s="23"/>
      <c r="F22" s="23"/>
      <c r="G22" s="114"/>
      <c r="H22" s="8">
        <v>974</v>
      </c>
      <c r="I22" s="8" t="s">
        <v>24</v>
      </c>
      <c r="J22" s="8" t="s">
        <v>25</v>
      </c>
      <c r="K22" s="8" t="s">
        <v>26</v>
      </c>
      <c r="L22" s="8" t="s">
        <v>36</v>
      </c>
      <c r="M22" s="26">
        <f>'[1]бюджетная роспись 15-16гг.'!$H$56/1000</f>
        <v>656.47</v>
      </c>
      <c r="N22" s="12"/>
    </row>
    <row r="23" spans="1:14" ht="15">
      <c r="A23" s="109"/>
      <c r="B23" s="112"/>
      <c r="C23" s="23"/>
      <c r="D23" s="23"/>
      <c r="E23" s="23"/>
      <c r="F23" s="23"/>
      <c r="G23" s="115"/>
      <c r="H23" s="8">
        <v>974</v>
      </c>
      <c r="I23" s="8" t="s">
        <v>24</v>
      </c>
      <c r="J23" s="8" t="s">
        <v>25</v>
      </c>
      <c r="K23" s="8" t="s">
        <v>26</v>
      </c>
      <c r="L23" s="8" t="s">
        <v>37</v>
      </c>
      <c r="M23" s="26">
        <f>'[1]бюджетная роспись 15-16гг.'!$H$58/1000</f>
        <v>2.6</v>
      </c>
      <c r="N23" s="12"/>
    </row>
    <row r="24" spans="1:14" ht="51">
      <c r="A24" s="27" t="s">
        <v>38</v>
      </c>
      <c r="B24" s="23" t="s">
        <v>39</v>
      </c>
      <c r="C24" s="23"/>
      <c r="D24" s="23"/>
      <c r="E24" s="23"/>
      <c r="F24" s="23"/>
      <c r="G24" s="20" t="s">
        <v>113</v>
      </c>
      <c r="H24" s="8" t="s">
        <v>27</v>
      </c>
      <c r="I24" s="8" t="s">
        <v>24</v>
      </c>
      <c r="J24" s="8" t="s">
        <v>25</v>
      </c>
      <c r="K24" s="8" t="s">
        <v>28</v>
      </c>
      <c r="L24" s="8" t="s">
        <v>29</v>
      </c>
      <c r="M24" s="26">
        <f>'[1]бюджетная роспись 15-16гг.'!$H$77/1000</f>
        <v>79264.3</v>
      </c>
      <c r="N24" s="12"/>
    </row>
    <row r="25" spans="1:14" ht="19.5" customHeight="1">
      <c r="A25" s="107" t="s">
        <v>42</v>
      </c>
      <c r="B25" s="116" t="s">
        <v>43</v>
      </c>
      <c r="C25" s="23"/>
      <c r="D25" s="23"/>
      <c r="E25" s="23"/>
      <c r="F25" s="23"/>
      <c r="G25" s="113" t="s">
        <v>114</v>
      </c>
      <c r="H25" s="8" t="s">
        <v>27</v>
      </c>
      <c r="I25" s="8" t="s">
        <v>24</v>
      </c>
      <c r="J25" s="8" t="s">
        <v>25</v>
      </c>
      <c r="K25" s="8" t="s">
        <v>40</v>
      </c>
      <c r="L25" s="8" t="s">
        <v>41</v>
      </c>
      <c r="M25" s="26">
        <f>'[1]бюджетная роспись 15-16гг.'!$H$82/1000</f>
        <v>22757.1</v>
      </c>
      <c r="N25" s="12"/>
    </row>
    <row r="26" spans="1:14" ht="19.5" customHeight="1">
      <c r="A26" s="108"/>
      <c r="B26" s="117"/>
      <c r="C26" s="23"/>
      <c r="D26" s="23"/>
      <c r="E26" s="23"/>
      <c r="F26" s="23"/>
      <c r="G26" s="114"/>
      <c r="H26" s="8" t="s">
        <v>27</v>
      </c>
      <c r="I26" s="8" t="s">
        <v>24</v>
      </c>
      <c r="J26" s="8" t="s">
        <v>25</v>
      </c>
      <c r="K26" s="8" t="s">
        <v>40</v>
      </c>
      <c r="L26" s="8" t="s">
        <v>30</v>
      </c>
      <c r="M26" s="26">
        <f>'[1]бюджетная роспись 15-16гг.'!$H$86/1000</f>
        <v>68.7</v>
      </c>
      <c r="N26" s="12"/>
    </row>
    <row r="27" spans="1:14" ht="19.5" customHeight="1">
      <c r="A27" s="108"/>
      <c r="B27" s="117"/>
      <c r="C27" s="23"/>
      <c r="D27" s="23"/>
      <c r="E27" s="23"/>
      <c r="F27" s="23"/>
      <c r="G27" s="114"/>
      <c r="H27" s="8" t="s">
        <v>27</v>
      </c>
      <c r="I27" s="8" t="s">
        <v>24</v>
      </c>
      <c r="J27" s="8" t="s">
        <v>25</v>
      </c>
      <c r="K27" s="8" t="s">
        <v>40</v>
      </c>
      <c r="L27" s="8" t="s">
        <v>31</v>
      </c>
      <c r="M27" s="26">
        <f>'[1]бюджетная роспись 15-16гг.'!$H$90/1000</f>
        <v>1417185.3</v>
      </c>
      <c r="N27" s="12"/>
    </row>
    <row r="28" spans="1:14" ht="19.5" customHeight="1">
      <c r="A28" s="109"/>
      <c r="B28" s="118"/>
      <c r="C28" s="23"/>
      <c r="D28" s="23"/>
      <c r="E28" s="23"/>
      <c r="F28" s="23"/>
      <c r="G28" s="115"/>
      <c r="H28" s="8" t="s">
        <v>27</v>
      </c>
      <c r="I28" s="8" t="s">
        <v>24</v>
      </c>
      <c r="J28" s="8" t="s">
        <v>25</v>
      </c>
      <c r="K28" s="8" t="s">
        <v>40</v>
      </c>
      <c r="L28" s="8" t="s">
        <v>32</v>
      </c>
      <c r="M28" s="26">
        <f>'[1]бюджетная роспись 15-16гг.'!$H$93/1000</f>
        <v>26698.2</v>
      </c>
      <c r="N28" s="12"/>
    </row>
    <row r="29" spans="1:14" ht="20.25" customHeight="1">
      <c r="A29" s="107" t="s">
        <v>44</v>
      </c>
      <c r="B29" s="116" t="s">
        <v>45</v>
      </c>
      <c r="C29" s="23"/>
      <c r="D29" s="23"/>
      <c r="E29" s="23"/>
      <c r="F29" s="23"/>
      <c r="G29" s="119" t="s">
        <v>113</v>
      </c>
      <c r="H29" s="8" t="s">
        <v>27</v>
      </c>
      <c r="I29" s="8" t="s">
        <v>24</v>
      </c>
      <c r="J29" s="8" t="s">
        <v>46</v>
      </c>
      <c r="K29" s="8" t="s">
        <v>47</v>
      </c>
      <c r="L29" s="8" t="s">
        <v>31</v>
      </c>
      <c r="M29" s="26">
        <f>'[1]бюджетная роспись 15-16гг.'!$H$100/1000</f>
        <v>319556.911</v>
      </c>
      <c r="N29" s="12"/>
    </row>
    <row r="30" spans="1:14" ht="20.25" customHeight="1">
      <c r="A30" s="109"/>
      <c r="B30" s="118"/>
      <c r="C30" s="23"/>
      <c r="D30" s="23"/>
      <c r="E30" s="23"/>
      <c r="F30" s="23"/>
      <c r="G30" s="120"/>
      <c r="H30" s="8" t="s">
        <v>27</v>
      </c>
      <c r="I30" s="8" t="s">
        <v>24</v>
      </c>
      <c r="J30" s="8" t="s">
        <v>46</v>
      </c>
      <c r="K30" s="8" t="s">
        <v>47</v>
      </c>
      <c r="L30" s="8" t="s">
        <v>32</v>
      </c>
      <c r="M30" s="26">
        <f>'[1]бюджетная роспись 15-16гг.'!$H$113/1000</f>
        <v>10521.136</v>
      </c>
      <c r="N30" s="12"/>
    </row>
    <row r="31" spans="1:14" ht="39.75" customHeight="1">
      <c r="A31" s="107" t="s">
        <v>48</v>
      </c>
      <c r="B31" s="116" t="s">
        <v>49</v>
      </c>
      <c r="C31" s="23"/>
      <c r="D31" s="23"/>
      <c r="E31" s="23"/>
      <c r="F31" s="23"/>
      <c r="G31" s="113" t="s">
        <v>114</v>
      </c>
      <c r="H31" s="8" t="s">
        <v>27</v>
      </c>
      <c r="I31" s="8" t="s">
        <v>24</v>
      </c>
      <c r="J31" s="8" t="s">
        <v>46</v>
      </c>
      <c r="K31" s="8" t="s">
        <v>50</v>
      </c>
      <c r="L31" s="8" t="s">
        <v>31</v>
      </c>
      <c r="M31" s="26">
        <f>'[1]бюджетная роспись 15-16гг.'!$H$172/1000</f>
        <v>1401712.9</v>
      </c>
      <c r="N31" s="12"/>
    </row>
    <row r="32" spans="1:14" ht="39.75" customHeight="1">
      <c r="A32" s="109"/>
      <c r="B32" s="118"/>
      <c r="C32" s="23"/>
      <c r="D32" s="23"/>
      <c r="E32" s="23"/>
      <c r="F32" s="23"/>
      <c r="G32" s="115"/>
      <c r="H32" s="8" t="s">
        <v>27</v>
      </c>
      <c r="I32" s="8" t="s">
        <v>24</v>
      </c>
      <c r="J32" s="8" t="s">
        <v>46</v>
      </c>
      <c r="K32" s="8" t="s">
        <v>50</v>
      </c>
      <c r="L32" s="8" t="s">
        <v>32</v>
      </c>
      <c r="M32" s="26">
        <f>'[1]бюджетная роспись 15-16гг.'!$H$175/1000</f>
        <v>29962.6</v>
      </c>
      <c r="N32" s="12"/>
    </row>
    <row r="33" spans="1:14" ht="38.25">
      <c r="A33" s="27" t="s">
        <v>51</v>
      </c>
      <c r="B33" s="23" t="s">
        <v>52</v>
      </c>
      <c r="C33" s="23"/>
      <c r="D33" s="23"/>
      <c r="E33" s="23"/>
      <c r="F33" s="23"/>
      <c r="G33" s="20" t="s">
        <v>113</v>
      </c>
      <c r="H33" s="8" t="s">
        <v>27</v>
      </c>
      <c r="I33" s="8" t="s">
        <v>24</v>
      </c>
      <c r="J33" s="8" t="s">
        <v>46</v>
      </c>
      <c r="K33" s="8" t="s">
        <v>53</v>
      </c>
      <c r="L33" s="8" t="s">
        <v>31</v>
      </c>
      <c r="M33" s="26">
        <f>'[1]бюджетная роспись 15-16гг.'!$H$127/1000</f>
        <v>271277.509</v>
      </c>
      <c r="N33" s="12"/>
    </row>
    <row r="34" spans="1:14" ht="38.25">
      <c r="A34" s="27" t="s">
        <v>54</v>
      </c>
      <c r="B34" s="23" t="s">
        <v>55</v>
      </c>
      <c r="C34" s="23"/>
      <c r="D34" s="23"/>
      <c r="E34" s="23"/>
      <c r="F34" s="23"/>
      <c r="G34" s="20" t="s">
        <v>113</v>
      </c>
      <c r="H34" s="8" t="s">
        <v>27</v>
      </c>
      <c r="I34" s="8" t="s">
        <v>24</v>
      </c>
      <c r="J34" s="8" t="s">
        <v>46</v>
      </c>
      <c r="K34" s="8" t="s">
        <v>56</v>
      </c>
      <c r="L34" s="8" t="s">
        <v>31</v>
      </c>
      <c r="M34" s="26">
        <f>'[1]бюджетная роспись 15-16гг.'!$H$141/1000</f>
        <v>9025.6</v>
      </c>
      <c r="N34" s="12"/>
    </row>
    <row r="35" spans="1:14" ht="15">
      <c r="A35" s="107" t="s">
        <v>57</v>
      </c>
      <c r="B35" s="116" t="s">
        <v>58</v>
      </c>
      <c r="C35" s="23"/>
      <c r="D35" s="23"/>
      <c r="E35" s="23"/>
      <c r="F35" s="23"/>
      <c r="G35" s="119" t="s">
        <v>113</v>
      </c>
      <c r="H35" s="8" t="s">
        <v>27</v>
      </c>
      <c r="I35" s="8" t="s">
        <v>24</v>
      </c>
      <c r="J35" s="8" t="s">
        <v>25</v>
      </c>
      <c r="K35" s="8" t="s">
        <v>59</v>
      </c>
      <c r="L35" s="8" t="s">
        <v>30</v>
      </c>
      <c r="M35" s="26">
        <f>'[1]бюджетная роспись 15-16гг.'!$H$63/1000</f>
        <v>3018</v>
      </c>
      <c r="N35" s="12"/>
    </row>
    <row r="36" spans="1:14" ht="15">
      <c r="A36" s="108"/>
      <c r="B36" s="117"/>
      <c r="C36" s="23"/>
      <c r="D36" s="23"/>
      <c r="E36" s="23"/>
      <c r="F36" s="23"/>
      <c r="G36" s="121"/>
      <c r="H36" s="8" t="s">
        <v>27</v>
      </c>
      <c r="I36" s="8" t="s">
        <v>24</v>
      </c>
      <c r="J36" s="8" t="s">
        <v>25</v>
      </c>
      <c r="K36" s="8" t="s">
        <v>59</v>
      </c>
      <c r="L36" s="8" t="s">
        <v>29</v>
      </c>
      <c r="M36" s="26">
        <f>'[1]бюджетная роспись 15-16гг.'!$H$66/1000</f>
        <v>61154.100000000006</v>
      </c>
      <c r="N36" s="12"/>
    </row>
    <row r="37" spans="1:14" ht="15">
      <c r="A37" s="109"/>
      <c r="B37" s="118"/>
      <c r="C37" s="23"/>
      <c r="D37" s="23"/>
      <c r="E37" s="23"/>
      <c r="F37" s="23"/>
      <c r="G37" s="120"/>
      <c r="H37" s="8" t="s">
        <v>27</v>
      </c>
      <c r="I37" s="8" t="s">
        <v>24</v>
      </c>
      <c r="J37" s="8" t="s">
        <v>25</v>
      </c>
      <c r="K37" s="8" t="s">
        <v>59</v>
      </c>
      <c r="L37" s="8" t="s">
        <v>60</v>
      </c>
      <c r="M37" s="26">
        <f>'[1]бюджетная роспись 15-16гг.'!$H$69/1000</f>
        <v>1400.5</v>
      </c>
      <c r="N37" s="12"/>
    </row>
    <row r="38" spans="1:14" ht="45" customHeight="1">
      <c r="A38" s="107" t="s">
        <v>61</v>
      </c>
      <c r="B38" s="116" t="s">
        <v>62</v>
      </c>
      <c r="C38" s="23"/>
      <c r="D38" s="23"/>
      <c r="E38" s="23"/>
      <c r="F38" s="23"/>
      <c r="G38" s="113" t="s">
        <v>113</v>
      </c>
      <c r="H38" s="8" t="s">
        <v>27</v>
      </c>
      <c r="I38" s="8" t="s">
        <v>24</v>
      </c>
      <c r="J38" s="8" t="s">
        <v>46</v>
      </c>
      <c r="K38" s="8" t="s">
        <v>59</v>
      </c>
      <c r="L38" s="8" t="s">
        <v>29</v>
      </c>
      <c r="M38" s="26">
        <f>'[1]бюджетная роспись 15-16гг.'!$H$156/1000</f>
        <v>110952.5</v>
      </c>
      <c r="N38" s="12"/>
    </row>
    <row r="39" spans="1:14" ht="45" customHeight="1">
      <c r="A39" s="109"/>
      <c r="B39" s="118"/>
      <c r="C39" s="23"/>
      <c r="D39" s="23"/>
      <c r="E39" s="23"/>
      <c r="F39" s="23"/>
      <c r="G39" s="115"/>
      <c r="H39" s="8" t="s">
        <v>27</v>
      </c>
      <c r="I39" s="8" t="s">
        <v>24</v>
      </c>
      <c r="J39" s="8" t="s">
        <v>46</v>
      </c>
      <c r="K39" s="8" t="s">
        <v>59</v>
      </c>
      <c r="L39" s="8" t="s">
        <v>60</v>
      </c>
      <c r="M39" s="26">
        <f>'[1]бюджетная роспись 15-16гг.'!$H$159/1000</f>
        <v>2009.5</v>
      </c>
      <c r="N39" s="12"/>
    </row>
    <row r="40" spans="1:14" ht="26.25" customHeight="1">
      <c r="A40" s="107" t="s">
        <v>63</v>
      </c>
      <c r="B40" s="116" t="s">
        <v>64</v>
      </c>
      <c r="C40" s="23"/>
      <c r="D40" s="23"/>
      <c r="E40" s="23"/>
      <c r="F40" s="23"/>
      <c r="G40" s="113" t="s">
        <v>113</v>
      </c>
      <c r="H40" s="8" t="s">
        <v>27</v>
      </c>
      <c r="I40" s="8" t="s">
        <v>24</v>
      </c>
      <c r="J40" s="8" t="s">
        <v>24</v>
      </c>
      <c r="K40" s="8" t="s">
        <v>59</v>
      </c>
      <c r="L40" s="8" t="s">
        <v>29</v>
      </c>
      <c r="M40" s="26">
        <f>'[1]бюджетная роспись 15-16гг.'!$H$182/1000</f>
        <v>4635.23</v>
      </c>
      <c r="N40" s="12"/>
    </row>
    <row r="41" spans="1:14" ht="26.25" customHeight="1">
      <c r="A41" s="109"/>
      <c r="B41" s="118"/>
      <c r="C41" s="23"/>
      <c r="D41" s="23"/>
      <c r="E41" s="23"/>
      <c r="F41" s="23"/>
      <c r="G41" s="115"/>
      <c r="H41" s="8" t="s">
        <v>27</v>
      </c>
      <c r="I41" s="8" t="s">
        <v>24</v>
      </c>
      <c r="J41" s="8" t="s">
        <v>24</v>
      </c>
      <c r="K41" s="8" t="s">
        <v>59</v>
      </c>
      <c r="L41" s="8" t="s">
        <v>60</v>
      </c>
      <c r="M41" s="26">
        <f>'[1]бюджетная роспись 15-16гг.'!$H$185/1000</f>
        <v>110.67</v>
      </c>
      <c r="N41" s="12"/>
    </row>
    <row r="42" spans="1:14" ht="45" customHeight="1">
      <c r="A42" s="107" t="s">
        <v>65</v>
      </c>
      <c r="B42" s="116" t="s">
        <v>66</v>
      </c>
      <c r="C42" s="23"/>
      <c r="D42" s="23"/>
      <c r="E42" s="23"/>
      <c r="F42" s="23"/>
      <c r="G42" s="113" t="s">
        <v>113</v>
      </c>
      <c r="H42" s="8" t="s">
        <v>27</v>
      </c>
      <c r="I42" s="8" t="s">
        <v>24</v>
      </c>
      <c r="J42" s="8" t="s">
        <v>25</v>
      </c>
      <c r="K42" s="8" t="s">
        <v>67</v>
      </c>
      <c r="L42" s="8" t="s">
        <v>68</v>
      </c>
      <c r="M42" s="26">
        <v>2000</v>
      </c>
      <c r="N42" s="12"/>
    </row>
    <row r="43" spans="1:14" ht="45" customHeight="1">
      <c r="A43" s="109"/>
      <c r="B43" s="118"/>
      <c r="C43" s="23"/>
      <c r="D43" s="23"/>
      <c r="E43" s="23"/>
      <c r="F43" s="23"/>
      <c r="G43" s="115"/>
      <c r="H43" s="8" t="s">
        <v>27</v>
      </c>
      <c r="I43" s="8" t="s">
        <v>24</v>
      </c>
      <c r="J43" s="8" t="s">
        <v>25</v>
      </c>
      <c r="K43" s="8" t="s">
        <v>67</v>
      </c>
      <c r="L43" s="8" t="s">
        <v>29</v>
      </c>
      <c r="M43" s="26">
        <v>76949.8</v>
      </c>
      <c r="N43" s="12"/>
    </row>
    <row r="44" spans="1:14" ht="76.5">
      <c r="A44" s="27" t="s">
        <v>69</v>
      </c>
      <c r="B44" s="23" t="s">
        <v>70</v>
      </c>
      <c r="C44" s="23"/>
      <c r="D44" s="23"/>
      <c r="E44" s="23"/>
      <c r="F44" s="23"/>
      <c r="G44" s="28" t="s">
        <v>113</v>
      </c>
      <c r="H44" s="8" t="s">
        <v>27</v>
      </c>
      <c r="I44" s="8" t="s">
        <v>24</v>
      </c>
      <c r="J44" s="8" t="s">
        <v>46</v>
      </c>
      <c r="K44" s="8" t="s">
        <v>67</v>
      </c>
      <c r="L44" s="8" t="s">
        <v>29</v>
      </c>
      <c r="M44" s="26">
        <v>37504.4</v>
      </c>
      <c r="N44" s="12"/>
    </row>
    <row r="45" spans="1:14" ht="89.25">
      <c r="A45" s="27" t="s">
        <v>71</v>
      </c>
      <c r="B45" s="23" t="s">
        <v>72</v>
      </c>
      <c r="C45" s="23"/>
      <c r="D45" s="23"/>
      <c r="E45" s="23"/>
      <c r="F45" s="23"/>
      <c r="G45" s="28" t="s">
        <v>113</v>
      </c>
      <c r="H45" s="8" t="s">
        <v>27</v>
      </c>
      <c r="I45" s="8" t="s">
        <v>24</v>
      </c>
      <c r="J45" s="8" t="s">
        <v>46</v>
      </c>
      <c r="K45" s="8" t="s">
        <v>67</v>
      </c>
      <c r="L45" s="8" t="s">
        <v>29</v>
      </c>
      <c r="M45" s="26">
        <v>11700</v>
      </c>
      <c r="N45" s="12"/>
    </row>
    <row r="46" spans="1:14" ht="63.75">
      <c r="A46" s="27" t="s">
        <v>73</v>
      </c>
      <c r="B46" s="23" t="s">
        <v>74</v>
      </c>
      <c r="C46" s="23"/>
      <c r="D46" s="23"/>
      <c r="E46" s="23"/>
      <c r="F46" s="23"/>
      <c r="G46" s="28" t="s">
        <v>113</v>
      </c>
      <c r="H46" s="8" t="s">
        <v>27</v>
      </c>
      <c r="I46" s="8" t="s">
        <v>24</v>
      </c>
      <c r="J46" s="8" t="s">
        <v>75</v>
      </c>
      <c r="K46" s="8" t="s">
        <v>76</v>
      </c>
      <c r="L46" s="8" t="s">
        <v>31</v>
      </c>
      <c r="M46" s="26">
        <f>'[1]бюджетная роспись 15-16гг.'!$H$200/1000</f>
        <v>116752.107</v>
      </c>
      <c r="N46" s="12"/>
    </row>
    <row r="47" spans="1:14" ht="24" customHeight="1">
      <c r="A47" s="107" t="s">
        <v>77</v>
      </c>
      <c r="B47" s="116" t="s">
        <v>78</v>
      </c>
      <c r="C47" s="23"/>
      <c r="D47" s="23"/>
      <c r="E47" s="23"/>
      <c r="F47" s="23"/>
      <c r="G47" s="113" t="s">
        <v>113</v>
      </c>
      <c r="H47" s="8" t="s">
        <v>27</v>
      </c>
      <c r="I47" s="8" t="s">
        <v>24</v>
      </c>
      <c r="J47" s="8" t="s">
        <v>75</v>
      </c>
      <c r="K47" s="8" t="s">
        <v>79</v>
      </c>
      <c r="L47" s="8" t="s">
        <v>41</v>
      </c>
      <c r="M47" s="26">
        <f>'[1]бюджетная роспись 15-16гг.'!$H$214/1000</f>
        <v>5443.1</v>
      </c>
      <c r="N47" s="12"/>
    </row>
    <row r="48" spans="1:14" ht="24" customHeight="1">
      <c r="A48" s="108"/>
      <c r="B48" s="117"/>
      <c r="C48" s="23"/>
      <c r="D48" s="23"/>
      <c r="E48" s="23"/>
      <c r="F48" s="23"/>
      <c r="G48" s="114"/>
      <c r="H48" s="8" t="s">
        <v>27</v>
      </c>
      <c r="I48" s="8" t="s">
        <v>24</v>
      </c>
      <c r="J48" s="8" t="s">
        <v>75</v>
      </c>
      <c r="K48" s="8" t="s">
        <v>79</v>
      </c>
      <c r="L48" s="8" t="s">
        <v>30</v>
      </c>
      <c r="M48" s="26">
        <f>'[1]бюджетная роспись 15-16гг.'!$H$218/1000</f>
        <v>278.9</v>
      </c>
      <c r="N48" s="12"/>
    </row>
    <row r="49" spans="1:14" ht="24" customHeight="1">
      <c r="A49" s="108"/>
      <c r="B49" s="117"/>
      <c r="C49" s="23"/>
      <c r="D49" s="23"/>
      <c r="E49" s="23"/>
      <c r="F49" s="23"/>
      <c r="G49" s="114"/>
      <c r="H49" s="8" t="s">
        <v>27</v>
      </c>
      <c r="I49" s="8" t="s">
        <v>24</v>
      </c>
      <c r="J49" s="8" t="s">
        <v>75</v>
      </c>
      <c r="K49" s="8" t="s">
        <v>79</v>
      </c>
      <c r="L49" s="8" t="s">
        <v>36</v>
      </c>
      <c r="M49" s="26">
        <f>'[1]бюджетная роспись 15-16гг.'!$H$224/1000</f>
        <v>13.515</v>
      </c>
      <c r="N49" s="12"/>
    </row>
    <row r="50" spans="1:14" ht="24" customHeight="1">
      <c r="A50" s="109"/>
      <c r="B50" s="118"/>
      <c r="C50" s="23"/>
      <c r="D50" s="23"/>
      <c r="E50" s="23"/>
      <c r="F50" s="23"/>
      <c r="G50" s="115"/>
      <c r="H50" s="8" t="s">
        <v>27</v>
      </c>
      <c r="I50" s="8" t="s">
        <v>24</v>
      </c>
      <c r="J50" s="8" t="s">
        <v>75</v>
      </c>
      <c r="K50" s="8" t="s">
        <v>79</v>
      </c>
      <c r="L50" s="8" t="s">
        <v>37</v>
      </c>
      <c r="M50" s="26">
        <f>'[1]бюджетная роспись 15-16гг.'!$H$226/1000</f>
        <v>3.985</v>
      </c>
      <c r="N50" s="12"/>
    </row>
    <row r="51" spans="1:13" ht="38.25">
      <c r="A51" s="29" t="s">
        <v>18</v>
      </c>
      <c r="B51" s="22" t="s">
        <v>80</v>
      </c>
      <c r="C51" s="23"/>
      <c r="D51" s="24">
        <v>42005</v>
      </c>
      <c r="E51" s="23"/>
      <c r="F51" s="20" t="s">
        <v>17</v>
      </c>
      <c r="G51" s="23"/>
      <c r="H51" s="8" t="s">
        <v>17</v>
      </c>
      <c r="I51" s="8" t="s">
        <v>17</v>
      </c>
      <c r="J51" s="8" t="s">
        <v>17</v>
      </c>
      <c r="K51" s="8" t="s">
        <v>17</v>
      </c>
      <c r="L51" s="8" t="s">
        <v>17</v>
      </c>
      <c r="M51" s="25">
        <f>SUM(M52:M75)</f>
        <v>207085.9</v>
      </c>
    </row>
    <row r="52" spans="1:13" ht="15">
      <c r="A52" s="122" t="s">
        <v>81</v>
      </c>
      <c r="B52" s="116" t="s">
        <v>82</v>
      </c>
      <c r="C52" s="23"/>
      <c r="D52" s="23"/>
      <c r="E52" s="23"/>
      <c r="F52" s="20"/>
      <c r="G52" s="113" t="s">
        <v>113</v>
      </c>
      <c r="H52" s="8" t="s">
        <v>27</v>
      </c>
      <c r="I52" s="8" t="s">
        <v>24</v>
      </c>
      <c r="J52" s="8" t="s">
        <v>75</v>
      </c>
      <c r="K52" s="8" t="s">
        <v>103</v>
      </c>
      <c r="L52" s="8" t="s">
        <v>86</v>
      </c>
      <c r="M52" s="26">
        <f>'[1]бюджетная роспись 15-16гг.'!$H$233/1000</f>
        <v>28669.6</v>
      </c>
    </row>
    <row r="53" spans="1:13" ht="15">
      <c r="A53" s="123"/>
      <c r="B53" s="117"/>
      <c r="C53" s="23"/>
      <c r="D53" s="23"/>
      <c r="E53" s="23"/>
      <c r="F53" s="20"/>
      <c r="G53" s="114"/>
      <c r="H53" s="8" t="s">
        <v>27</v>
      </c>
      <c r="I53" s="8" t="s">
        <v>24</v>
      </c>
      <c r="J53" s="8" t="s">
        <v>75</v>
      </c>
      <c r="K53" s="8" t="s">
        <v>103</v>
      </c>
      <c r="L53" s="8" t="s">
        <v>87</v>
      </c>
      <c r="M53" s="26">
        <f>'[1]бюджетная роспись 15-16гг.'!$H$236/1000</f>
        <v>4699.4</v>
      </c>
    </row>
    <row r="54" spans="1:13" ht="15">
      <c r="A54" s="123"/>
      <c r="B54" s="117"/>
      <c r="C54" s="23"/>
      <c r="D54" s="23"/>
      <c r="E54" s="23"/>
      <c r="F54" s="20"/>
      <c r="G54" s="114"/>
      <c r="H54" s="8" t="s">
        <v>27</v>
      </c>
      <c r="I54" s="8" t="s">
        <v>24</v>
      </c>
      <c r="J54" s="8" t="s">
        <v>75</v>
      </c>
      <c r="K54" s="8" t="s">
        <v>104</v>
      </c>
      <c r="L54" s="8" t="s">
        <v>87</v>
      </c>
      <c r="M54" s="26">
        <f>'[1]бюджетная роспись 15-16гг.'!$H$241/1000</f>
        <v>80.5</v>
      </c>
    </row>
    <row r="55" spans="1:13" ht="15">
      <c r="A55" s="123"/>
      <c r="B55" s="117"/>
      <c r="C55" s="23"/>
      <c r="D55" s="23"/>
      <c r="E55" s="23"/>
      <c r="F55" s="20"/>
      <c r="G55" s="114"/>
      <c r="H55" s="8" t="s">
        <v>27</v>
      </c>
      <c r="I55" s="8" t="s">
        <v>24</v>
      </c>
      <c r="J55" s="8" t="s">
        <v>75</v>
      </c>
      <c r="K55" s="8" t="s">
        <v>104</v>
      </c>
      <c r="L55" s="8" t="s">
        <v>30</v>
      </c>
      <c r="M55" s="26">
        <f>'[1]бюджетная роспись 15-16гг.'!$H$246/1000</f>
        <v>3274.6</v>
      </c>
    </row>
    <row r="56" spans="1:13" ht="15">
      <c r="A56" s="123"/>
      <c r="B56" s="117"/>
      <c r="C56" s="23"/>
      <c r="D56" s="23"/>
      <c r="E56" s="23"/>
      <c r="F56" s="20"/>
      <c r="G56" s="114"/>
      <c r="H56" s="8" t="s">
        <v>27</v>
      </c>
      <c r="I56" s="8" t="s">
        <v>24</v>
      </c>
      <c r="J56" s="8" t="s">
        <v>75</v>
      </c>
      <c r="K56" s="8" t="s">
        <v>104</v>
      </c>
      <c r="L56" s="8" t="s">
        <v>36</v>
      </c>
      <c r="M56" s="26">
        <f>'[1]бюджетная роспись 15-16гг.'!$H$254/1000</f>
        <v>128.4</v>
      </c>
    </row>
    <row r="57" spans="1:13" ht="15">
      <c r="A57" s="123"/>
      <c r="B57" s="117"/>
      <c r="C57" s="23"/>
      <c r="D57" s="23"/>
      <c r="E57" s="23"/>
      <c r="F57" s="20"/>
      <c r="G57" s="114"/>
      <c r="H57" s="8" t="s">
        <v>27</v>
      </c>
      <c r="I57" s="8" t="s">
        <v>24</v>
      </c>
      <c r="J57" s="8" t="s">
        <v>75</v>
      </c>
      <c r="K57" s="8" t="s">
        <v>104</v>
      </c>
      <c r="L57" s="8" t="s">
        <v>37</v>
      </c>
      <c r="M57" s="26">
        <f>'[1]бюджетная роспись 15-16гг.'!$H$256/1000</f>
        <v>4.4</v>
      </c>
    </row>
    <row r="58" spans="1:13" ht="15">
      <c r="A58" s="124"/>
      <c r="B58" s="118"/>
      <c r="C58" s="23"/>
      <c r="D58" s="23"/>
      <c r="E58" s="23"/>
      <c r="F58" s="20"/>
      <c r="G58" s="115"/>
      <c r="H58" s="8" t="s">
        <v>27</v>
      </c>
      <c r="I58" s="8" t="s">
        <v>24</v>
      </c>
      <c r="J58" s="8" t="s">
        <v>75</v>
      </c>
      <c r="K58" s="8" t="s">
        <v>105</v>
      </c>
      <c r="L58" s="8" t="s">
        <v>30</v>
      </c>
      <c r="M58" s="26">
        <f>'[1]бюджетная роспись 15-16гг.'!$H$192/1000</f>
        <v>1822.6</v>
      </c>
    </row>
    <row r="59" spans="1:13" ht="15">
      <c r="A59" s="122" t="s">
        <v>83</v>
      </c>
      <c r="B59" s="116" t="s">
        <v>84</v>
      </c>
      <c r="C59" s="23"/>
      <c r="D59" s="23"/>
      <c r="E59" s="23"/>
      <c r="F59" s="20"/>
      <c r="G59" s="113" t="s">
        <v>114</v>
      </c>
      <c r="H59" s="8" t="s">
        <v>27</v>
      </c>
      <c r="I59" s="8" t="s">
        <v>24</v>
      </c>
      <c r="J59" s="8" t="s">
        <v>75</v>
      </c>
      <c r="K59" s="8" t="s">
        <v>85</v>
      </c>
      <c r="L59" s="8" t="s">
        <v>86</v>
      </c>
      <c r="M59" s="26">
        <f>'[1]бюджетная роспись 15-16гг.'!$H$261/1000</f>
        <v>1878.7</v>
      </c>
    </row>
    <row r="60" spans="1:13" ht="15">
      <c r="A60" s="123"/>
      <c r="B60" s="117"/>
      <c r="C60" s="23"/>
      <c r="D60" s="23"/>
      <c r="E60" s="23"/>
      <c r="F60" s="20"/>
      <c r="G60" s="114"/>
      <c r="H60" s="8" t="s">
        <v>27</v>
      </c>
      <c r="I60" s="8" t="s">
        <v>24</v>
      </c>
      <c r="J60" s="8" t="s">
        <v>75</v>
      </c>
      <c r="K60" s="8" t="s">
        <v>85</v>
      </c>
      <c r="L60" s="8" t="s">
        <v>87</v>
      </c>
      <c r="M60" s="26">
        <f>'[1]бюджетная роспись 15-16гг.'!$H$264/1000</f>
        <v>340.5</v>
      </c>
    </row>
    <row r="61" spans="1:13" ht="15">
      <c r="A61" s="123"/>
      <c r="B61" s="117"/>
      <c r="C61" s="23"/>
      <c r="D61" s="23"/>
      <c r="E61" s="23"/>
      <c r="F61" s="20"/>
      <c r="G61" s="114"/>
      <c r="H61" s="8" t="s">
        <v>27</v>
      </c>
      <c r="I61" s="8" t="s">
        <v>24</v>
      </c>
      <c r="J61" s="8" t="s">
        <v>75</v>
      </c>
      <c r="K61" s="8" t="s">
        <v>85</v>
      </c>
      <c r="L61" s="8" t="s">
        <v>30</v>
      </c>
      <c r="M61" s="26">
        <f>'[1]бюджетная роспись 15-16гг.'!$H$268/1000</f>
        <v>253.6</v>
      </c>
    </row>
    <row r="62" spans="1:13" ht="15">
      <c r="A62" s="123"/>
      <c r="B62" s="117"/>
      <c r="C62" s="23"/>
      <c r="D62" s="23"/>
      <c r="E62" s="23"/>
      <c r="F62" s="20"/>
      <c r="G62" s="114"/>
      <c r="H62" s="8" t="s">
        <v>27</v>
      </c>
      <c r="I62" s="8" t="s">
        <v>24</v>
      </c>
      <c r="J62" s="8" t="s">
        <v>75</v>
      </c>
      <c r="K62" s="8" t="s">
        <v>88</v>
      </c>
      <c r="L62" s="8" t="s">
        <v>86</v>
      </c>
      <c r="M62" s="26">
        <f>'[1]бюджетная роспись 15-16гг.'!$H$273/1000</f>
        <v>2114.7</v>
      </c>
    </row>
    <row r="63" spans="1:13" ht="15">
      <c r="A63" s="123"/>
      <c r="B63" s="117"/>
      <c r="C63" s="23"/>
      <c r="D63" s="23"/>
      <c r="E63" s="23"/>
      <c r="F63" s="20"/>
      <c r="G63" s="114"/>
      <c r="H63" s="8" t="s">
        <v>27</v>
      </c>
      <c r="I63" s="8" t="s">
        <v>24</v>
      </c>
      <c r="J63" s="8" t="s">
        <v>75</v>
      </c>
      <c r="K63" s="8" t="s">
        <v>88</v>
      </c>
      <c r="L63" s="8" t="s">
        <v>87</v>
      </c>
      <c r="M63" s="26">
        <f>'[1]бюджетная роспись 15-16гг.'!$H$276/1000</f>
        <v>383.2</v>
      </c>
    </row>
    <row r="64" spans="1:13" ht="15">
      <c r="A64" s="123"/>
      <c r="B64" s="117"/>
      <c r="C64" s="23"/>
      <c r="D64" s="23"/>
      <c r="E64" s="23"/>
      <c r="F64" s="20"/>
      <c r="G64" s="114"/>
      <c r="H64" s="8" t="s">
        <v>27</v>
      </c>
      <c r="I64" s="8" t="s">
        <v>24</v>
      </c>
      <c r="J64" s="8" t="s">
        <v>75</v>
      </c>
      <c r="K64" s="8" t="s">
        <v>88</v>
      </c>
      <c r="L64" s="8" t="s">
        <v>30</v>
      </c>
      <c r="M64" s="26">
        <f>'[1]бюджетная роспись 15-16гг.'!$H$280/1000</f>
        <v>337.8</v>
      </c>
    </row>
    <row r="65" spans="1:13" ht="15">
      <c r="A65" s="123"/>
      <c r="B65" s="117"/>
      <c r="C65" s="23"/>
      <c r="D65" s="23"/>
      <c r="E65" s="23"/>
      <c r="F65" s="20"/>
      <c r="G65" s="114"/>
      <c r="H65" s="8" t="s">
        <v>27</v>
      </c>
      <c r="I65" s="8" t="s">
        <v>24</v>
      </c>
      <c r="J65" s="8" t="s">
        <v>75</v>
      </c>
      <c r="K65" s="8" t="s">
        <v>89</v>
      </c>
      <c r="L65" s="8" t="s">
        <v>30</v>
      </c>
      <c r="M65" s="26">
        <f>'[1]бюджетная роспись 15-16гг.'!$H$285/1000</f>
        <v>234.7</v>
      </c>
    </row>
    <row r="66" spans="1:13" ht="15">
      <c r="A66" s="124"/>
      <c r="B66" s="118"/>
      <c r="C66" s="23"/>
      <c r="D66" s="23"/>
      <c r="E66" s="23"/>
      <c r="F66" s="20"/>
      <c r="G66" s="115"/>
      <c r="H66" s="8" t="s">
        <v>27</v>
      </c>
      <c r="I66" s="8" t="s">
        <v>24</v>
      </c>
      <c r="J66" s="8" t="s">
        <v>75</v>
      </c>
      <c r="K66" s="8" t="s">
        <v>90</v>
      </c>
      <c r="L66" s="8" t="s">
        <v>30</v>
      </c>
      <c r="M66" s="26">
        <f>'[1]бюджетная роспись 15-16гг.'!$H$289/1000</f>
        <v>229.1</v>
      </c>
    </row>
    <row r="67" spans="1:13" ht="49.5" customHeight="1">
      <c r="A67" s="122" t="s">
        <v>91</v>
      </c>
      <c r="B67" s="116" t="s">
        <v>115</v>
      </c>
      <c r="C67" s="23"/>
      <c r="D67" s="23"/>
      <c r="E67" s="23"/>
      <c r="F67" s="20"/>
      <c r="G67" s="119" t="s">
        <v>114</v>
      </c>
      <c r="H67" s="8" t="s">
        <v>27</v>
      </c>
      <c r="I67" s="8" t="s">
        <v>92</v>
      </c>
      <c r="J67" s="8" t="s">
        <v>93</v>
      </c>
      <c r="K67" s="8" t="s">
        <v>94</v>
      </c>
      <c r="L67" s="8" t="s">
        <v>30</v>
      </c>
      <c r="M67" s="26">
        <f>'[1]бюджетная роспись 15-16гг.'!$H$297/1000</f>
        <v>202.3</v>
      </c>
    </row>
    <row r="68" spans="1:13" ht="49.5" customHeight="1">
      <c r="A68" s="124"/>
      <c r="B68" s="118"/>
      <c r="C68" s="23"/>
      <c r="D68" s="23"/>
      <c r="E68" s="23"/>
      <c r="F68" s="20"/>
      <c r="G68" s="120"/>
      <c r="H68" s="8" t="s">
        <v>27</v>
      </c>
      <c r="I68" s="8" t="s">
        <v>92</v>
      </c>
      <c r="J68" s="8" t="s">
        <v>93</v>
      </c>
      <c r="K68" s="8" t="s">
        <v>94</v>
      </c>
      <c r="L68" s="8" t="s">
        <v>95</v>
      </c>
      <c r="M68" s="26">
        <f>'[1]бюджетная роспись 15-16гг.'!$H$300/1000</f>
        <v>63222</v>
      </c>
    </row>
    <row r="69" spans="1:13" ht="15" customHeight="1">
      <c r="A69" s="125" t="s">
        <v>98</v>
      </c>
      <c r="B69" s="116" t="s">
        <v>116</v>
      </c>
      <c r="C69" s="23"/>
      <c r="D69" s="23"/>
      <c r="E69" s="23"/>
      <c r="F69" s="20"/>
      <c r="G69" s="119" t="s">
        <v>114</v>
      </c>
      <c r="H69" s="8" t="s">
        <v>27</v>
      </c>
      <c r="I69" s="8" t="s">
        <v>92</v>
      </c>
      <c r="J69" s="8" t="s">
        <v>93</v>
      </c>
      <c r="K69" s="8" t="s">
        <v>96</v>
      </c>
      <c r="L69" s="8" t="s">
        <v>30</v>
      </c>
      <c r="M69" s="26">
        <f>'[1]бюджетная роспись 15-16гг.'!$H$304/1000</f>
        <v>41</v>
      </c>
    </row>
    <row r="70" spans="1:13" ht="15">
      <c r="A70" s="126"/>
      <c r="B70" s="117"/>
      <c r="C70" s="23"/>
      <c r="D70" s="23"/>
      <c r="E70" s="23"/>
      <c r="F70" s="20"/>
      <c r="G70" s="121"/>
      <c r="H70" s="8" t="s">
        <v>27</v>
      </c>
      <c r="I70" s="8" t="s">
        <v>92</v>
      </c>
      <c r="J70" s="8" t="s">
        <v>93</v>
      </c>
      <c r="K70" s="8" t="s">
        <v>96</v>
      </c>
      <c r="L70" s="8" t="s">
        <v>97</v>
      </c>
      <c r="M70" s="26">
        <f>'[1]бюджетная роспись 15-16гг.'!$H$307/1000</f>
        <v>13702.8</v>
      </c>
    </row>
    <row r="71" spans="1:13" ht="15" customHeight="1">
      <c r="A71" s="126"/>
      <c r="B71" s="117"/>
      <c r="C71" s="23"/>
      <c r="D71" s="23"/>
      <c r="E71" s="23"/>
      <c r="F71" s="20"/>
      <c r="G71" s="121"/>
      <c r="H71" s="8" t="s">
        <v>27</v>
      </c>
      <c r="I71" s="8" t="s">
        <v>92</v>
      </c>
      <c r="J71" s="8" t="s">
        <v>93</v>
      </c>
      <c r="K71" s="8" t="s">
        <v>99</v>
      </c>
      <c r="L71" s="8" t="s">
        <v>30</v>
      </c>
      <c r="M71" s="26">
        <f>'[1]бюджетная роспись 15-16гг.'!$H$311/1000</f>
        <v>16.9</v>
      </c>
    </row>
    <row r="72" spans="1:13" ht="15">
      <c r="A72" s="126"/>
      <c r="B72" s="117"/>
      <c r="C72" s="23"/>
      <c r="D72" s="23"/>
      <c r="E72" s="23"/>
      <c r="F72" s="20"/>
      <c r="G72" s="121"/>
      <c r="H72" s="8" t="s">
        <v>27</v>
      </c>
      <c r="I72" s="8" t="s">
        <v>92</v>
      </c>
      <c r="J72" s="8" t="s">
        <v>93</v>
      </c>
      <c r="K72" s="8" t="s">
        <v>99</v>
      </c>
      <c r="L72" s="8" t="s">
        <v>97</v>
      </c>
      <c r="M72" s="26">
        <f>'[1]бюджетная роспись 15-16гг.'!$H$314/1000</f>
        <v>8252.4</v>
      </c>
    </row>
    <row r="73" spans="1:13" ht="15" customHeight="1">
      <c r="A73" s="126"/>
      <c r="B73" s="117"/>
      <c r="C73" s="23"/>
      <c r="D73" s="23"/>
      <c r="E73" s="23"/>
      <c r="F73" s="20"/>
      <c r="G73" s="121"/>
      <c r="H73" s="8" t="s">
        <v>27</v>
      </c>
      <c r="I73" s="8" t="s">
        <v>92</v>
      </c>
      <c r="J73" s="8" t="s">
        <v>93</v>
      </c>
      <c r="K73" s="8" t="s">
        <v>100</v>
      </c>
      <c r="L73" s="8" t="s">
        <v>30</v>
      </c>
      <c r="M73" s="26">
        <f>'[1]бюджетная роспись 15-16гг.'!$H$318/1000</f>
        <v>220.2</v>
      </c>
    </row>
    <row r="74" spans="1:13" ht="15">
      <c r="A74" s="127"/>
      <c r="B74" s="118"/>
      <c r="C74" s="23"/>
      <c r="D74" s="23"/>
      <c r="E74" s="23"/>
      <c r="F74" s="20"/>
      <c r="G74" s="120"/>
      <c r="H74" s="8" t="s">
        <v>27</v>
      </c>
      <c r="I74" s="8" t="s">
        <v>92</v>
      </c>
      <c r="J74" s="8" t="s">
        <v>93</v>
      </c>
      <c r="K74" s="8" t="s">
        <v>100</v>
      </c>
      <c r="L74" s="8" t="s">
        <v>97</v>
      </c>
      <c r="M74" s="26">
        <f>'[1]бюджетная роспись 15-16гг.'!$H$321/1000</f>
        <v>73398.1</v>
      </c>
    </row>
    <row r="75" spans="1:13" ht="165.75">
      <c r="A75" s="29" t="s">
        <v>101</v>
      </c>
      <c r="B75" s="29" t="s">
        <v>117</v>
      </c>
      <c r="C75" s="23"/>
      <c r="D75" s="23"/>
      <c r="E75" s="23"/>
      <c r="F75" s="20"/>
      <c r="G75" s="28" t="s">
        <v>114</v>
      </c>
      <c r="H75" s="8" t="s">
        <v>27</v>
      </c>
      <c r="I75" s="8" t="s">
        <v>24</v>
      </c>
      <c r="J75" s="8" t="s">
        <v>46</v>
      </c>
      <c r="K75" s="8" t="s">
        <v>102</v>
      </c>
      <c r="L75" s="8" t="s">
        <v>95</v>
      </c>
      <c r="M75" s="26">
        <f>'[1]бюджетная роспись 15-16гг.'!$H$168/1000</f>
        <v>3578.4</v>
      </c>
    </row>
    <row r="76" spans="1:13" ht="15">
      <c r="A76" s="105" t="s">
        <v>19</v>
      </c>
      <c r="B76" s="105"/>
      <c r="C76" s="105"/>
      <c r="D76" s="105"/>
      <c r="E76" s="105"/>
      <c r="F76" s="105"/>
      <c r="G76" s="105"/>
      <c r="H76" s="8" t="s">
        <v>17</v>
      </c>
      <c r="I76" s="8" t="s">
        <v>17</v>
      </c>
      <c r="J76" s="8" t="s">
        <v>17</v>
      </c>
      <c r="K76" s="8" t="s">
        <v>17</v>
      </c>
      <c r="L76" s="8" t="s">
        <v>17</v>
      </c>
      <c r="M76" s="25">
        <f>M17+M51</f>
        <v>4559871.755</v>
      </c>
    </row>
    <row r="79" spans="1:13" ht="15">
      <c r="A79" s="128" t="s">
        <v>1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</row>
    <row r="80" spans="1:13" ht="15">
      <c r="A80" s="128" t="s">
        <v>2</v>
      </c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</row>
    <row r="81" spans="1:13" ht="15">
      <c r="A81" s="128" t="s">
        <v>106</v>
      </c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</row>
    <row r="82" spans="1:13" ht="15">
      <c r="A82" s="128" t="s">
        <v>22</v>
      </c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</row>
    <row r="83" spans="1:13" ht="15">
      <c r="A83" s="128" t="s">
        <v>3</v>
      </c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</row>
    <row r="84" ht="15">
      <c r="A84" s="2"/>
    </row>
    <row r="85" spans="1:13" ht="15">
      <c r="A85" s="129"/>
      <c r="B85" s="129"/>
      <c r="C85" s="130" t="s">
        <v>23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</row>
    <row r="86" spans="1:13" ht="15">
      <c r="A86" s="129"/>
      <c r="B86" s="129"/>
      <c r="C86" s="130" t="s">
        <v>4</v>
      </c>
      <c r="D86" s="130"/>
      <c r="E86" s="130"/>
      <c r="F86" s="130"/>
      <c r="G86" s="130"/>
      <c r="H86" s="130"/>
      <c r="I86" s="130"/>
      <c r="J86" s="130"/>
      <c r="K86" s="130"/>
      <c r="L86" s="130"/>
      <c r="M86" s="130"/>
    </row>
    <row r="87" spans="1:13" ht="15">
      <c r="A87" s="130" t="s">
        <v>5</v>
      </c>
      <c r="B87" s="130" t="s">
        <v>20</v>
      </c>
      <c r="C87" s="130" t="s">
        <v>6</v>
      </c>
      <c r="D87" s="130" t="s">
        <v>7</v>
      </c>
      <c r="E87" s="130" t="s">
        <v>21</v>
      </c>
      <c r="F87" s="130" t="s">
        <v>8</v>
      </c>
      <c r="G87" s="130" t="s">
        <v>9</v>
      </c>
      <c r="H87" s="130" t="s">
        <v>10</v>
      </c>
      <c r="I87" s="130"/>
      <c r="J87" s="130"/>
      <c r="K87" s="130"/>
      <c r="L87" s="130"/>
      <c r="M87" s="130" t="s">
        <v>11</v>
      </c>
    </row>
    <row r="88" spans="1:13" ht="15">
      <c r="A88" s="130"/>
      <c r="B88" s="130"/>
      <c r="C88" s="130"/>
      <c r="D88" s="130"/>
      <c r="E88" s="130"/>
      <c r="F88" s="130"/>
      <c r="G88" s="130"/>
      <c r="H88" s="17" t="s">
        <v>12</v>
      </c>
      <c r="I88" s="17" t="s">
        <v>13</v>
      </c>
      <c r="J88" s="17" t="s">
        <v>14</v>
      </c>
      <c r="K88" s="17" t="s">
        <v>15</v>
      </c>
      <c r="L88" s="17" t="s">
        <v>16</v>
      </c>
      <c r="M88" s="130"/>
    </row>
    <row r="89" spans="1:13" ht="38.25">
      <c r="A89" s="7">
        <v>1</v>
      </c>
      <c r="B89" s="11" t="s">
        <v>33</v>
      </c>
      <c r="C89" s="16"/>
      <c r="D89" s="16"/>
      <c r="E89" s="16"/>
      <c r="F89" s="17" t="s">
        <v>17</v>
      </c>
      <c r="G89" s="16"/>
      <c r="H89" s="17" t="s">
        <v>17</v>
      </c>
      <c r="I89" s="17" t="s">
        <v>17</v>
      </c>
      <c r="J89" s="17" t="s">
        <v>17</v>
      </c>
      <c r="K89" s="17" t="s">
        <v>17</v>
      </c>
      <c r="L89" s="17" t="s">
        <v>17</v>
      </c>
      <c r="M89" s="14">
        <f>SUM(M90:M122)</f>
        <v>4380750.29</v>
      </c>
    </row>
    <row r="90" spans="1:13" ht="15">
      <c r="A90" s="131" t="s">
        <v>34</v>
      </c>
      <c r="B90" s="134" t="s">
        <v>35</v>
      </c>
      <c r="C90" s="16"/>
      <c r="D90" s="16"/>
      <c r="E90" s="16"/>
      <c r="F90" s="17"/>
      <c r="G90" s="16"/>
      <c r="H90" s="5">
        <v>974</v>
      </c>
      <c r="I90" s="5" t="s">
        <v>24</v>
      </c>
      <c r="J90" s="5" t="s">
        <v>25</v>
      </c>
      <c r="K90" s="5" t="s">
        <v>26</v>
      </c>
      <c r="L90" s="17">
        <v>111</v>
      </c>
      <c r="M90" s="10">
        <f>'[1]бюджетная роспись 15-16гг.'!$J$19/1000</f>
        <v>1323.04</v>
      </c>
    </row>
    <row r="91" spans="1:13" ht="15" customHeight="1">
      <c r="A91" s="132"/>
      <c r="B91" s="135"/>
      <c r="C91" s="16"/>
      <c r="D91" s="16"/>
      <c r="E91" s="16"/>
      <c r="F91" s="16"/>
      <c r="G91" s="16"/>
      <c r="H91" s="5">
        <v>974</v>
      </c>
      <c r="I91" s="5" t="s">
        <v>24</v>
      </c>
      <c r="J91" s="5" t="s">
        <v>25</v>
      </c>
      <c r="K91" s="5" t="s">
        <v>26</v>
      </c>
      <c r="L91" s="5" t="s">
        <v>30</v>
      </c>
      <c r="M91" s="10">
        <f>'[1]бюджетная роспись 15-16гг.'!$J$23/1000</f>
        <v>2197.4</v>
      </c>
    </row>
    <row r="92" spans="1:13" ht="15">
      <c r="A92" s="132"/>
      <c r="B92" s="135"/>
      <c r="C92" s="16"/>
      <c r="D92" s="16"/>
      <c r="E92" s="16"/>
      <c r="F92" s="16"/>
      <c r="G92" s="16"/>
      <c r="H92" s="5">
        <v>974</v>
      </c>
      <c r="I92" s="5" t="s">
        <v>24</v>
      </c>
      <c r="J92" s="5" t="s">
        <v>25</v>
      </c>
      <c r="K92" s="5" t="s">
        <v>26</v>
      </c>
      <c r="L92" s="5" t="s">
        <v>31</v>
      </c>
      <c r="M92" s="10">
        <f>'[1]бюджетная роспись 15-16гг.'!$J$30/1000</f>
        <v>333980.344</v>
      </c>
    </row>
    <row r="93" spans="1:13" ht="15">
      <c r="A93" s="132"/>
      <c r="B93" s="135"/>
      <c r="C93" s="16"/>
      <c r="D93" s="16"/>
      <c r="E93" s="16"/>
      <c r="F93" s="16"/>
      <c r="G93" s="16"/>
      <c r="H93" s="5">
        <v>974</v>
      </c>
      <c r="I93" s="5" t="s">
        <v>24</v>
      </c>
      <c r="J93" s="5" t="s">
        <v>25</v>
      </c>
      <c r="K93" s="5" t="s">
        <v>26</v>
      </c>
      <c r="L93" s="5" t="s">
        <v>32</v>
      </c>
      <c r="M93" s="10">
        <f>'[1]бюджетная роспись 15-16гг.'!$J$43/1000</f>
        <v>5641.88</v>
      </c>
    </row>
    <row r="94" spans="1:13" ht="15">
      <c r="A94" s="132"/>
      <c r="B94" s="135"/>
      <c r="C94" s="16"/>
      <c r="D94" s="16"/>
      <c r="E94" s="16"/>
      <c r="F94" s="16"/>
      <c r="G94" s="16"/>
      <c r="H94" s="5">
        <v>974</v>
      </c>
      <c r="I94" s="5" t="s">
        <v>24</v>
      </c>
      <c r="J94" s="5" t="s">
        <v>25</v>
      </c>
      <c r="K94" s="5" t="s">
        <v>26</v>
      </c>
      <c r="L94" s="5" t="s">
        <v>36</v>
      </c>
      <c r="M94" s="10">
        <f>'[1]бюджетная роспись 15-16гг.'!$J$56/1000</f>
        <v>656.47</v>
      </c>
    </row>
    <row r="95" spans="1:13" ht="15">
      <c r="A95" s="133"/>
      <c r="B95" s="136"/>
      <c r="C95" s="16"/>
      <c r="D95" s="16"/>
      <c r="E95" s="16"/>
      <c r="F95" s="16"/>
      <c r="G95" s="16"/>
      <c r="H95" s="5">
        <v>974</v>
      </c>
      <c r="I95" s="5" t="s">
        <v>24</v>
      </c>
      <c r="J95" s="5" t="s">
        <v>25</v>
      </c>
      <c r="K95" s="5" t="s">
        <v>26</v>
      </c>
      <c r="L95" s="5" t="s">
        <v>37</v>
      </c>
      <c r="M95" s="10">
        <f>'[1]бюджетная роспись 15-16гг.'!$J$58/1000</f>
        <v>0</v>
      </c>
    </row>
    <row r="96" spans="1:13" ht="51">
      <c r="A96" s="4" t="s">
        <v>38</v>
      </c>
      <c r="B96" s="16" t="s">
        <v>39</v>
      </c>
      <c r="C96" s="16"/>
      <c r="D96" s="16"/>
      <c r="E96" s="16"/>
      <c r="F96" s="16"/>
      <c r="G96" s="16"/>
      <c r="H96" s="5" t="s">
        <v>27</v>
      </c>
      <c r="I96" s="5" t="s">
        <v>24</v>
      </c>
      <c r="J96" s="5" t="s">
        <v>25</v>
      </c>
      <c r="K96" s="5" t="s">
        <v>28</v>
      </c>
      <c r="L96" s="5" t="s">
        <v>29</v>
      </c>
      <c r="M96" s="10">
        <f>'[1]бюджетная роспись 15-16гг.'!$J$77/1000</f>
        <v>15153.4</v>
      </c>
    </row>
    <row r="97" spans="1:13" ht="20.25" customHeight="1">
      <c r="A97" s="131" t="s">
        <v>42</v>
      </c>
      <c r="B97" s="137" t="s">
        <v>43</v>
      </c>
      <c r="C97" s="16"/>
      <c r="D97" s="16"/>
      <c r="E97" s="16"/>
      <c r="F97" s="16"/>
      <c r="G97" s="16"/>
      <c r="H97" s="5" t="s">
        <v>27</v>
      </c>
      <c r="I97" s="5" t="s">
        <v>24</v>
      </c>
      <c r="J97" s="5" t="s">
        <v>25</v>
      </c>
      <c r="K97" s="5" t="s">
        <v>40</v>
      </c>
      <c r="L97" s="5" t="s">
        <v>41</v>
      </c>
      <c r="M97" s="10">
        <f>'[1]бюджетная роспись 15-16гг.'!$J$82/1000</f>
        <v>23092.8</v>
      </c>
    </row>
    <row r="98" spans="1:13" ht="20.25" customHeight="1">
      <c r="A98" s="132"/>
      <c r="B98" s="138"/>
      <c r="C98" s="16"/>
      <c r="D98" s="16"/>
      <c r="E98" s="16"/>
      <c r="F98" s="16"/>
      <c r="G98" s="16"/>
      <c r="H98" s="5" t="s">
        <v>27</v>
      </c>
      <c r="I98" s="5" t="s">
        <v>24</v>
      </c>
      <c r="J98" s="5" t="s">
        <v>25</v>
      </c>
      <c r="K98" s="5" t="s">
        <v>40</v>
      </c>
      <c r="L98" s="5" t="s">
        <v>30</v>
      </c>
      <c r="M98" s="10">
        <f>'[1]бюджетная роспись 15-16гг.'!$J$86/1000</f>
        <v>68.7</v>
      </c>
    </row>
    <row r="99" spans="1:13" ht="20.25" customHeight="1">
      <c r="A99" s="132"/>
      <c r="B99" s="138"/>
      <c r="C99" s="16"/>
      <c r="D99" s="16"/>
      <c r="E99" s="16"/>
      <c r="F99" s="16"/>
      <c r="G99" s="16"/>
      <c r="H99" s="5" t="s">
        <v>27</v>
      </c>
      <c r="I99" s="5" t="s">
        <v>24</v>
      </c>
      <c r="J99" s="5" t="s">
        <v>25</v>
      </c>
      <c r="K99" s="5" t="s">
        <v>40</v>
      </c>
      <c r="L99" s="5" t="s">
        <v>31</v>
      </c>
      <c r="M99" s="10">
        <f>'[1]бюджетная роспись 15-16гг.'!$J$90/1000</f>
        <v>1438397.1</v>
      </c>
    </row>
    <row r="100" spans="1:13" ht="20.25" customHeight="1">
      <c r="A100" s="133"/>
      <c r="B100" s="139"/>
      <c r="C100" s="16"/>
      <c r="D100" s="16"/>
      <c r="E100" s="16"/>
      <c r="F100" s="16"/>
      <c r="G100" s="16"/>
      <c r="H100" s="5" t="s">
        <v>27</v>
      </c>
      <c r="I100" s="5" t="s">
        <v>24</v>
      </c>
      <c r="J100" s="5" t="s">
        <v>25</v>
      </c>
      <c r="K100" s="5" t="s">
        <v>40</v>
      </c>
      <c r="L100" s="5" t="s">
        <v>32</v>
      </c>
      <c r="M100" s="10">
        <f>'[1]бюджетная роспись 15-16гг.'!$J$94/1000</f>
        <v>26975.6</v>
      </c>
    </row>
    <row r="101" spans="1:13" ht="22.5" customHeight="1">
      <c r="A101" s="131" t="s">
        <v>44</v>
      </c>
      <c r="B101" s="137" t="s">
        <v>45</v>
      </c>
      <c r="C101" s="16"/>
      <c r="D101" s="16"/>
      <c r="E101" s="16"/>
      <c r="F101" s="16"/>
      <c r="G101" s="16"/>
      <c r="H101" s="5" t="s">
        <v>27</v>
      </c>
      <c r="I101" s="5" t="s">
        <v>24</v>
      </c>
      <c r="J101" s="5" t="s">
        <v>46</v>
      </c>
      <c r="K101" s="5" t="s">
        <v>47</v>
      </c>
      <c r="L101" s="5" t="s">
        <v>31</v>
      </c>
      <c r="M101" s="10">
        <f>'[1]бюджетная роспись 15-16гг.'!$J$100/1000</f>
        <v>319556.911</v>
      </c>
    </row>
    <row r="102" spans="1:13" ht="22.5" customHeight="1">
      <c r="A102" s="133"/>
      <c r="B102" s="139"/>
      <c r="C102" s="16"/>
      <c r="D102" s="16"/>
      <c r="E102" s="16"/>
      <c r="F102" s="16"/>
      <c r="G102" s="16"/>
      <c r="H102" s="5" t="s">
        <v>27</v>
      </c>
      <c r="I102" s="5" t="s">
        <v>24</v>
      </c>
      <c r="J102" s="5" t="s">
        <v>46</v>
      </c>
      <c r="K102" s="5" t="s">
        <v>47</v>
      </c>
      <c r="L102" s="5" t="s">
        <v>32</v>
      </c>
      <c r="M102" s="10">
        <f>'[1]бюджетная роспись 15-16гг.'!$J$113/1000</f>
        <v>10521.136</v>
      </c>
    </row>
    <row r="103" spans="1:13" ht="40.5" customHeight="1">
      <c r="A103" s="131" t="s">
        <v>48</v>
      </c>
      <c r="B103" s="137" t="s">
        <v>49</v>
      </c>
      <c r="C103" s="16"/>
      <c r="D103" s="16"/>
      <c r="E103" s="16"/>
      <c r="F103" s="16"/>
      <c r="G103" s="16"/>
      <c r="H103" s="5" t="s">
        <v>27</v>
      </c>
      <c r="I103" s="5" t="s">
        <v>24</v>
      </c>
      <c r="J103" s="5" t="s">
        <v>46</v>
      </c>
      <c r="K103" s="5" t="s">
        <v>50</v>
      </c>
      <c r="L103" s="5" t="s">
        <v>31</v>
      </c>
      <c r="M103" s="10">
        <f>'[1]бюджетная роспись 15-16гг.'!$J$172/1000</f>
        <v>1421956.9</v>
      </c>
    </row>
    <row r="104" spans="1:13" ht="40.5" customHeight="1">
      <c r="A104" s="133"/>
      <c r="B104" s="139"/>
      <c r="C104" s="16"/>
      <c r="D104" s="16"/>
      <c r="E104" s="16"/>
      <c r="F104" s="16"/>
      <c r="G104" s="16"/>
      <c r="H104" s="5" t="s">
        <v>27</v>
      </c>
      <c r="I104" s="5" t="s">
        <v>24</v>
      </c>
      <c r="J104" s="5" t="s">
        <v>46</v>
      </c>
      <c r="K104" s="5" t="s">
        <v>50</v>
      </c>
      <c r="L104" s="5" t="s">
        <v>32</v>
      </c>
      <c r="M104" s="10">
        <f>'[1]бюджетная роспись 15-16гг.'!$J$175/1000</f>
        <v>30395.6</v>
      </c>
    </row>
    <row r="105" spans="1:13" ht="38.25">
      <c r="A105" s="4" t="s">
        <v>51</v>
      </c>
      <c r="B105" s="16" t="s">
        <v>52</v>
      </c>
      <c r="C105" s="16"/>
      <c r="D105" s="16"/>
      <c r="E105" s="16"/>
      <c r="F105" s="16"/>
      <c r="G105" s="16"/>
      <c r="H105" s="5" t="s">
        <v>27</v>
      </c>
      <c r="I105" s="5" t="s">
        <v>24</v>
      </c>
      <c r="J105" s="5" t="s">
        <v>46</v>
      </c>
      <c r="K105" s="5" t="s">
        <v>53</v>
      </c>
      <c r="L105" s="5" t="s">
        <v>31</v>
      </c>
      <c r="M105" s="10">
        <f>'[1]бюджетная роспись 15-16гг.'!$J$127/1000</f>
        <v>308304.509</v>
      </c>
    </row>
    <row r="106" spans="1:13" ht="25.5">
      <c r="A106" s="4" t="s">
        <v>54</v>
      </c>
      <c r="B106" s="16" t="s">
        <v>55</v>
      </c>
      <c r="C106" s="16"/>
      <c r="D106" s="16"/>
      <c r="E106" s="16"/>
      <c r="F106" s="16"/>
      <c r="G106" s="16"/>
      <c r="H106" s="5" t="s">
        <v>27</v>
      </c>
      <c r="I106" s="5" t="s">
        <v>24</v>
      </c>
      <c r="J106" s="5" t="s">
        <v>46</v>
      </c>
      <c r="K106" s="5" t="s">
        <v>56</v>
      </c>
      <c r="L106" s="5" t="s">
        <v>31</v>
      </c>
      <c r="M106" s="10">
        <f>'[1]бюджетная роспись 15-16гг.'!$J$141/1000</f>
        <v>8690</v>
      </c>
    </row>
    <row r="107" spans="1:13" ht="15">
      <c r="A107" s="131" t="s">
        <v>57</v>
      </c>
      <c r="B107" s="137" t="s">
        <v>58</v>
      </c>
      <c r="C107" s="16"/>
      <c r="D107" s="16"/>
      <c r="E107" s="16"/>
      <c r="F107" s="16"/>
      <c r="G107" s="16"/>
      <c r="H107" s="5" t="s">
        <v>27</v>
      </c>
      <c r="I107" s="5" t="s">
        <v>24</v>
      </c>
      <c r="J107" s="5" t="s">
        <v>25</v>
      </c>
      <c r="K107" s="5" t="s">
        <v>59</v>
      </c>
      <c r="L107" s="5" t="s">
        <v>30</v>
      </c>
      <c r="M107" s="10">
        <f>'[1]бюджетная роспись 15-16гг.'!$J$63/1000</f>
        <v>3018</v>
      </c>
    </row>
    <row r="108" spans="1:13" ht="15">
      <c r="A108" s="132"/>
      <c r="B108" s="138"/>
      <c r="C108" s="16"/>
      <c r="D108" s="16"/>
      <c r="E108" s="16"/>
      <c r="F108" s="16"/>
      <c r="G108" s="16"/>
      <c r="H108" s="5" t="s">
        <v>27</v>
      </c>
      <c r="I108" s="5" t="s">
        <v>24</v>
      </c>
      <c r="J108" s="5" t="s">
        <v>25</v>
      </c>
      <c r="K108" s="5" t="s">
        <v>59</v>
      </c>
      <c r="L108" s="5" t="s">
        <v>29</v>
      </c>
      <c r="M108" s="10">
        <f>'[1]бюджетная роспись 15-16гг.'!$J$66/1000</f>
        <v>61154.100000000006</v>
      </c>
    </row>
    <row r="109" spans="1:13" ht="15">
      <c r="A109" s="133"/>
      <c r="B109" s="139"/>
      <c r="C109" s="16"/>
      <c r="D109" s="16"/>
      <c r="E109" s="16"/>
      <c r="F109" s="16"/>
      <c r="G109" s="16"/>
      <c r="H109" s="5" t="s">
        <v>27</v>
      </c>
      <c r="I109" s="5" t="s">
        <v>24</v>
      </c>
      <c r="J109" s="5" t="s">
        <v>25</v>
      </c>
      <c r="K109" s="5" t="s">
        <v>59</v>
      </c>
      <c r="L109" s="5" t="s">
        <v>60</v>
      </c>
      <c r="M109" s="10">
        <f>'[1]бюджетная роспись 15-16гг.'!$J$69/1000</f>
        <v>1400.5</v>
      </c>
    </row>
    <row r="110" spans="1:13" ht="15">
      <c r="A110" s="131" t="s">
        <v>61</v>
      </c>
      <c r="B110" s="137" t="s">
        <v>62</v>
      </c>
      <c r="C110" s="16"/>
      <c r="D110" s="16"/>
      <c r="E110" s="16"/>
      <c r="F110" s="16"/>
      <c r="G110" s="16"/>
      <c r="H110" s="5" t="s">
        <v>27</v>
      </c>
      <c r="I110" s="5" t="s">
        <v>24</v>
      </c>
      <c r="J110" s="5" t="s">
        <v>46</v>
      </c>
      <c r="K110" s="5" t="s">
        <v>59</v>
      </c>
      <c r="L110" s="5" t="s">
        <v>29</v>
      </c>
      <c r="M110" s="10">
        <f>'[1]бюджетная роспись 15-16гг.'!$J$156/1000</f>
        <v>110952.5</v>
      </c>
    </row>
    <row r="111" spans="1:13" ht="15">
      <c r="A111" s="133"/>
      <c r="B111" s="139"/>
      <c r="C111" s="16"/>
      <c r="D111" s="16"/>
      <c r="E111" s="16"/>
      <c r="F111" s="16"/>
      <c r="G111" s="16"/>
      <c r="H111" s="5" t="s">
        <v>27</v>
      </c>
      <c r="I111" s="5" t="s">
        <v>24</v>
      </c>
      <c r="J111" s="5" t="s">
        <v>46</v>
      </c>
      <c r="K111" s="5" t="s">
        <v>59</v>
      </c>
      <c r="L111" s="5" t="s">
        <v>60</v>
      </c>
      <c r="M111" s="10">
        <f>'[1]бюджетная роспись 15-16гг.'!$J$159/1000</f>
        <v>2009.5</v>
      </c>
    </row>
    <row r="112" spans="1:13" ht="27.75" customHeight="1">
      <c r="A112" s="131" t="s">
        <v>63</v>
      </c>
      <c r="B112" s="137" t="s">
        <v>64</v>
      </c>
      <c r="C112" s="16"/>
      <c r="D112" s="16"/>
      <c r="E112" s="16"/>
      <c r="F112" s="16"/>
      <c r="G112" s="16"/>
      <c r="H112" s="5" t="s">
        <v>27</v>
      </c>
      <c r="I112" s="5" t="s">
        <v>24</v>
      </c>
      <c r="J112" s="5" t="s">
        <v>24</v>
      </c>
      <c r="K112" s="5" t="s">
        <v>59</v>
      </c>
      <c r="L112" s="5" t="s">
        <v>29</v>
      </c>
      <c r="M112" s="10">
        <f>'[1]бюджетная роспись 15-16гг.'!$J$182/1000</f>
        <v>4635.23</v>
      </c>
    </row>
    <row r="113" spans="1:13" ht="27.75" customHeight="1">
      <c r="A113" s="133"/>
      <c r="B113" s="139"/>
      <c r="C113" s="16"/>
      <c r="D113" s="16"/>
      <c r="E113" s="16"/>
      <c r="F113" s="16"/>
      <c r="G113" s="16"/>
      <c r="H113" s="5" t="s">
        <v>27</v>
      </c>
      <c r="I113" s="5" t="s">
        <v>24</v>
      </c>
      <c r="J113" s="5" t="s">
        <v>24</v>
      </c>
      <c r="K113" s="5" t="s">
        <v>59</v>
      </c>
      <c r="L113" s="5" t="s">
        <v>60</v>
      </c>
      <c r="M113" s="10">
        <f>'[1]бюджетная роспись 15-16гг.'!$J$185/1000</f>
        <v>110.67</v>
      </c>
    </row>
    <row r="114" spans="1:13" ht="45.75" customHeight="1">
      <c r="A114" s="131" t="s">
        <v>65</v>
      </c>
      <c r="B114" s="137" t="s">
        <v>66</v>
      </c>
      <c r="C114" s="16"/>
      <c r="D114" s="16"/>
      <c r="E114" s="16"/>
      <c r="F114" s="16"/>
      <c r="G114" s="16"/>
      <c r="H114" s="5" t="s">
        <v>27</v>
      </c>
      <c r="I114" s="5" t="s">
        <v>24</v>
      </c>
      <c r="J114" s="5" t="s">
        <v>25</v>
      </c>
      <c r="K114" s="5" t="s">
        <v>67</v>
      </c>
      <c r="L114" s="5" t="s">
        <v>68</v>
      </c>
      <c r="M114" s="10">
        <v>1413.642</v>
      </c>
    </row>
    <row r="115" spans="1:13" ht="45.75" customHeight="1">
      <c r="A115" s="133"/>
      <c r="B115" s="139"/>
      <c r="C115" s="16"/>
      <c r="D115" s="16"/>
      <c r="E115" s="16"/>
      <c r="F115" s="16"/>
      <c r="G115" s="16"/>
      <c r="H115" s="5" t="s">
        <v>27</v>
      </c>
      <c r="I115" s="5" t="s">
        <v>24</v>
      </c>
      <c r="J115" s="5" t="s">
        <v>25</v>
      </c>
      <c r="K115" s="5" t="s">
        <v>67</v>
      </c>
      <c r="L115" s="5" t="s">
        <v>29</v>
      </c>
      <c r="M115" s="10">
        <v>92996.358</v>
      </c>
    </row>
    <row r="116" spans="1:13" ht="76.5">
      <c r="A116" s="4" t="s">
        <v>69</v>
      </c>
      <c r="B116" s="16" t="s">
        <v>70</v>
      </c>
      <c r="C116" s="16"/>
      <c r="D116" s="16"/>
      <c r="E116" s="16"/>
      <c r="F116" s="16"/>
      <c r="G116" s="16"/>
      <c r="H116" s="5" t="s">
        <v>27</v>
      </c>
      <c r="I116" s="5" t="s">
        <v>24</v>
      </c>
      <c r="J116" s="5" t="s">
        <v>46</v>
      </c>
      <c r="K116" s="5" t="s">
        <v>67</v>
      </c>
      <c r="L116" s="5" t="s">
        <v>29</v>
      </c>
      <c r="M116" s="10">
        <v>27744.2</v>
      </c>
    </row>
    <row r="117" spans="1:13" ht="89.25">
      <c r="A117" s="4" t="s">
        <v>71</v>
      </c>
      <c r="B117" s="16" t="s">
        <v>72</v>
      </c>
      <c r="C117" s="16"/>
      <c r="D117" s="16"/>
      <c r="E117" s="16"/>
      <c r="F117" s="16"/>
      <c r="G117" s="16"/>
      <c r="H117" s="9" t="s">
        <v>27</v>
      </c>
      <c r="I117" s="9" t="s">
        <v>24</v>
      </c>
      <c r="J117" s="9" t="s">
        <v>46</v>
      </c>
      <c r="K117" s="9" t="s">
        <v>67</v>
      </c>
      <c r="L117" s="9" t="s">
        <v>29</v>
      </c>
      <c r="M117" s="13">
        <v>6000</v>
      </c>
    </row>
    <row r="118" spans="1:13" ht="63.75">
      <c r="A118" s="4" t="s">
        <v>73</v>
      </c>
      <c r="B118" s="16" t="s">
        <v>74</v>
      </c>
      <c r="C118" s="16"/>
      <c r="D118" s="16"/>
      <c r="E118" s="16"/>
      <c r="F118" s="16"/>
      <c r="G118" s="16"/>
      <c r="H118" s="5" t="s">
        <v>27</v>
      </c>
      <c r="I118" s="5" t="s">
        <v>24</v>
      </c>
      <c r="J118" s="5" t="s">
        <v>75</v>
      </c>
      <c r="K118" s="5" t="s">
        <v>76</v>
      </c>
      <c r="L118" s="5" t="s">
        <v>31</v>
      </c>
      <c r="M118" s="10">
        <f>'[1]бюджетная роспись 15-16гг.'!$J$200/1000</f>
        <v>116678.2</v>
      </c>
    </row>
    <row r="119" spans="1:13" ht="25.5" customHeight="1">
      <c r="A119" s="131" t="s">
        <v>77</v>
      </c>
      <c r="B119" s="137" t="s">
        <v>78</v>
      </c>
      <c r="C119" s="16"/>
      <c r="D119" s="16"/>
      <c r="E119" s="16"/>
      <c r="F119" s="16"/>
      <c r="G119" s="16"/>
      <c r="H119" s="5" t="s">
        <v>27</v>
      </c>
      <c r="I119" s="5" t="s">
        <v>24</v>
      </c>
      <c r="J119" s="5" t="s">
        <v>75</v>
      </c>
      <c r="K119" s="5" t="s">
        <v>79</v>
      </c>
      <c r="L119" s="5" t="s">
        <v>41</v>
      </c>
      <c r="M119" s="10">
        <f>'[1]бюджетная роспись 15-16гг.'!$J$214/1000</f>
        <v>5443.1</v>
      </c>
    </row>
    <row r="120" spans="1:13" ht="25.5" customHeight="1">
      <c r="A120" s="132"/>
      <c r="B120" s="138"/>
      <c r="C120" s="16"/>
      <c r="D120" s="16"/>
      <c r="E120" s="16"/>
      <c r="F120" s="16"/>
      <c r="G120" s="16"/>
      <c r="H120" s="5" t="s">
        <v>27</v>
      </c>
      <c r="I120" s="5" t="s">
        <v>24</v>
      </c>
      <c r="J120" s="5" t="s">
        <v>75</v>
      </c>
      <c r="K120" s="5" t="s">
        <v>79</v>
      </c>
      <c r="L120" s="5" t="s">
        <v>30</v>
      </c>
      <c r="M120" s="10">
        <f>'[1]бюджетная роспись 15-16гг.'!$J$218/1000</f>
        <v>265</v>
      </c>
    </row>
    <row r="121" spans="1:13" ht="25.5" customHeight="1">
      <c r="A121" s="132"/>
      <c r="B121" s="138"/>
      <c r="C121" s="16"/>
      <c r="D121" s="16"/>
      <c r="E121" s="16"/>
      <c r="F121" s="16"/>
      <c r="G121" s="16"/>
      <c r="H121" s="5" t="s">
        <v>27</v>
      </c>
      <c r="I121" s="5" t="s">
        <v>24</v>
      </c>
      <c r="J121" s="5" t="s">
        <v>75</v>
      </c>
      <c r="K121" s="5" t="s">
        <v>79</v>
      </c>
      <c r="L121" s="5" t="s">
        <v>36</v>
      </c>
      <c r="M121" s="10">
        <f>'[1]бюджетная роспись 15-16гг.'!$J$224/1000</f>
        <v>13.515</v>
      </c>
    </row>
    <row r="122" spans="1:13" ht="25.5" customHeight="1">
      <c r="A122" s="133"/>
      <c r="B122" s="139"/>
      <c r="C122" s="16"/>
      <c r="D122" s="16"/>
      <c r="E122" s="16"/>
      <c r="F122" s="16"/>
      <c r="G122" s="16"/>
      <c r="H122" s="5" t="s">
        <v>27</v>
      </c>
      <c r="I122" s="5" t="s">
        <v>24</v>
      </c>
      <c r="J122" s="5" t="s">
        <v>75</v>
      </c>
      <c r="K122" s="5" t="s">
        <v>79</v>
      </c>
      <c r="L122" s="5" t="s">
        <v>37</v>
      </c>
      <c r="M122" s="10">
        <f>'[1]бюджетная роспись 15-16гг.'!$J$226/1000</f>
        <v>3.985</v>
      </c>
    </row>
    <row r="123" spans="1:13" ht="38.25">
      <c r="A123" s="6" t="s">
        <v>18</v>
      </c>
      <c r="B123" s="11" t="s">
        <v>80</v>
      </c>
      <c r="C123" s="16"/>
      <c r="D123" s="16"/>
      <c r="E123" s="16"/>
      <c r="F123" s="17" t="s">
        <v>17</v>
      </c>
      <c r="G123" s="16"/>
      <c r="H123" s="5" t="s">
        <v>17</v>
      </c>
      <c r="I123" s="5" t="s">
        <v>17</v>
      </c>
      <c r="J123" s="5" t="s">
        <v>17</v>
      </c>
      <c r="K123" s="5" t="s">
        <v>17</v>
      </c>
      <c r="L123" s="5" t="s">
        <v>17</v>
      </c>
      <c r="M123" s="14">
        <f>SUM(M124:M147)</f>
        <v>206767.6</v>
      </c>
    </row>
    <row r="124" spans="1:13" ht="15">
      <c r="A124" s="140" t="s">
        <v>81</v>
      </c>
      <c r="B124" s="137" t="s">
        <v>82</v>
      </c>
      <c r="C124" s="16"/>
      <c r="D124" s="16"/>
      <c r="E124" s="16"/>
      <c r="F124" s="17"/>
      <c r="G124" s="16"/>
      <c r="H124" s="5" t="s">
        <v>27</v>
      </c>
      <c r="I124" s="5" t="s">
        <v>24</v>
      </c>
      <c r="J124" s="5" t="s">
        <v>75</v>
      </c>
      <c r="K124" s="5" t="s">
        <v>103</v>
      </c>
      <c r="L124" s="5" t="s">
        <v>86</v>
      </c>
      <c r="M124" s="10">
        <f>'[1]бюджетная роспись 15-16гг.'!$J$233/1000</f>
        <v>28285</v>
      </c>
    </row>
    <row r="125" spans="1:13" ht="15">
      <c r="A125" s="142"/>
      <c r="B125" s="138"/>
      <c r="C125" s="16"/>
      <c r="D125" s="16"/>
      <c r="E125" s="16"/>
      <c r="F125" s="17"/>
      <c r="G125" s="16"/>
      <c r="H125" s="5" t="s">
        <v>27</v>
      </c>
      <c r="I125" s="5" t="s">
        <v>24</v>
      </c>
      <c r="J125" s="5" t="s">
        <v>75</v>
      </c>
      <c r="K125" s="5" t="s">
        <v>103</v>
      </c>
      <c r="L125" s="5" t="s">
        <v>87</v>
      </c>
      <c r="M125" s="10">
        <f>'[1]бюджетная роспись 15-16гг.'!$J$236/1000</f>
        <v>4699.4</v>
      </c>
    </row>
    <row r="126" spans="1:13" ht="15">
      <c r="A126" s="142"/>
      <c r="B126" s="138"/>
      <c r="C126" s="16"/>
      <c r="D126" s="16"/>
      <c r="E126" s="16"/>
      <c r="F126" s="17"/>
      <c r="G126" s="16"/>
      <c r="H126" s="5" t="s">
        <v>27</v>
      </c>
      <c r="I126" s="5" t="s">
        <v>24</v>
      </c>
      <c r="J126" s="5" t="s">
        <v>75</v>
      </c>
      <c r="K126" s="5" t="s">
        <v>104</v>
      </c>
      <c r="L126" s="5" t="s">
        <v>87</v>
      </c>
      <c r="M126" s="10">
        <f>'[1]бюджетная роспись 15-16гг.'!$J$241/1000</f>
        <v>80.5</v>
      </c>
    </row>
    <row r="127" spans="1:13" ht="15">
      <c r="A127" s="142"/>
      <c r="B127" s="138"/>
      <c r="C127" s="16"/>
      <c r="D127" s="16"/>
      <c r="E127" s="16"/>
      <c r="F127" s="17"/>
      <c r="G127" s="16"/>
      <c r="H127" s="5" t="s">
        <v>27</v>
      </c>
      <c r="I127" s="5" t="s">
        <v>24</v>
      </c>
      <c r="J127" s="5" t="s">
        <v>75</v>
      </c>
      <c r="K127" s="5" t="s">
        <v>104</v>
      </c>
      <c r="L127" s="5" t="s">
        <v>30</v>
      </c>
      <c r="M127" s="10">
        <f>'[1]бюджетная роспись 15-16гг.'!$J$246/1000</f>
        <v>3449.3</v>
      </c>
    </row>
    <row r="128" spans="1:13" ht="15">
      <c r="A128" s="142"/>
      <c r="B128" s="138"/>
      <c r="C128" s="16"/>
      <c r="D128" s="16"/>
      <c r="E128" s="16"/>
      <c r="F128" s="17"/>
      <c r="G128" s="16"/>
      <c r="H128" s="5" t="s">
        <v>27</v>
      </c>
      <c r="I128" s="5" t="s">
        <v>24</v>
      </c>
      <c r="J128" s="5" t="s">
        <v>75</v>
      </c>
      <c r="K128" s="5" t="s">
        <v>104</v>
      </c>
      <c r="L128" s="5" t="s">
        <v>36</v>
      </c>
      <c r="M128" s="10">
        <f>'[1]бюджетная роспись 15-16гг.'!$J$254/1000</f>
        <v>128.4</v>
      </c>
    </row>
    <row r="129" spans="1:13" ht="15">
      <c r="A129" s="142"/>
      <c r="B129" s="138"/>
      <c r="C129" s="16"/>
      <c r="D129" s="16"/>
      <c r="E129" s="16"/>
      <c r="F129" s="17"/>
      <c r="G129" s="16"/>
      <c r="H129" s="5" t="s">
        <v>27</v>
      </c>
      <c r="I129" s="5" t="s">
        <v>24</v>
      </c>
      <c r="J129" s="5" t="s">
        <v>75</v>
      </c>
      <c r="K129" s="5" t="s">
        <v>104</v>
      </c>
      <c r="L129" s="5" t="s">
        <v>37</v>
      </c>
      <c r="M129" s="10">
        <f>'[1]бюджетная роспись 15-16гг.'!$J$256/1000</f>
        <v>4.4</v>
      </c>
    </row>
    <row r="130" spans="1:13" ht="15">
      <c r="A130" s="141"/>
      <c r="B130" s="139"/>
      <c r="C130" s="16"/>
      <c r="D130" s="16"/>
      <c r="E130" s="16"/>
      <c r="F130" s="17"/>
      <c r="G130" s="16"/>
      <c r="H130" s="5" t="s">
        <v>27</v>
      </c>
      <c r="I130" s="5" t="s">
        <v>24</v>
      </c>
      <c r="J130" s="5" t="s">
        <v>75</v>
      </c>
      <c r="K130" s="5" t="s">
        <v>105</v>
      </c>
      <c r="L130" s="5" t="s">
        <v>30</v>
      </c>
      <c r="M130" s="13">
        <f>'[1]бюджетная роспись 15-16гг.'!$J$192/1000</f>
        <v>1707.4</v>
      </c>
    </row>
    <row r="131" spans="1:13" ht="15">
      <c r="A131" s="140" t="s">
        <v>83</v>
      </c>
      <c r="B131" s="137" t="s">
        <v>84</v>
      </c>
      <c r="C131" s="16"/>
      <c r="D131" s="16"/>
      <c r="E131" s="16"/>
      <c r="F131" s="17"/>
      <c r="G131" s="16"/>
      <c r="H131" s="5" t="s">
        <v>27</v>
      </c>
      <c r="I131" s="5" t="s">
        <v>24</v>
      </c>
      <c r="J131" s="5" t="s">
        <v>75</v>
      </c>
      <c r="K131" s="5" t="s">
        <v>85</v>
      </c>
      <c r="L131" s="5" t="s">
        <v>86</v>
      </c>
      <c r="M131" s="10">
        <f>'[1]бюджетная роспись 15-16гг.'!$J$261/1000</f>
        <v>1878.7</v>
      </c>
    </row>
    <row r="132" spans="1:13" ht="15">
      <c r="A132" s="142"/>
      <c r="B132" s="138"/>
      <c r="C132" s="16"/>
      <c r="D132" s="16"/>
      <c r="E132" s="16"/>
      <c r="F132" s="17"/>
      <c r="G132" s="16"/>
      <c r="H132" s="5" t="s">
        <v>27</v>
      </c>
      <c r="I132" s="5" t="s">
        <v>24</v>
      </c>
      <c r="J132" s="5" t="s">
        <v>75</v>
      </c>
      <c r="K132" s="5" t="s">
        <v>85</v>
      </c>
      <c r="L132" s="5" t="s">
        <v>87</v>
      </c>
      <c r="M132" s="10">
        <f>'[1]бюджетная роспись 15-16гг.'!$J$264/1000</f>
        <v>340.5</v>
      </c>
    </row>
    <row r="133" spans="1:13" ht="15">
      <c r="A133" s="142"/>
      <c r="B133" s="138"/>
      <c r="C133" s="16"/>
      <c r="D133" s="16"/>
      <c r="E133" s="16"/>
      <c r="F133" s="17"/>
      <c r="G133" s="16"/>
      <c r="H133" s="5" t="s">
        <v>27</v>
      </c>
      <c r="I133" s="5" t="s">
        <v>24</v>
      </c>
      <c r="J133" s="5" t="s">
        <v>75</v>
      </c>
      <c r="K133" s="5" t="s">
        <v>85</v>
      </c>
      <c r="L133" s="5" t="s">
        <v>30</v>
      </c>
      <c r="M133" s="10">
        <f>'[1]бюджетная роспись 15-16гг.'!$J$268/1000</f>
        <v>253.6</v>
      </c>
    </row>
    <row r="134" spans="1:13" ht="15">
      <c r="A134" s="142"/>
      <c r="B134" s="138"/>
      <c r="C134" s="16"/>
      <c r="D134" s="16"/>
      <c r="E134" s="16"/>
      <c r="F134" s="17"/>
      <c r="G134" s="16"/>
      <c r="H134" s="5" t="s">
        <v>27</v>
      </c>
      <c r="I134" s="5" t="s">
        <v>24</v>
      </c>
      <c r="J134" s="5" t="s">
        <v>75</v>
      </c>
      <c r="K134" s="5" t="s">
        <v>88</v>
      </c>
      <c r="L134" s="5" t="s">
        <v>86</v>
      </c>
      <c r="M134" s="10">
        <f>'[1]бюджетная роспись 15-16гг.'!$J$273/1000</f>
        <v>2114.7</v>
      </c>
    </row>
    <row r="135" spans="1:13" ht="15">
      <c r="A135" s="142"/>
      <c r="B135" s="138"/>
      <c r="C135" s="16"/>
      <c r="D135" s="16"/>
      <c r="E135" s="16"/>
      <c r="F135" s="17"/>
      <c r="G135" s="16"/>
      <c r="H135" s="5" t="s">
        <v>27</v>
      </c>
      <c r="I135" s="5" t="s">
        <v>24</v>
      </c>
      <c r="J135" s="5" t="s">
        <v>75</v>
      </c>
      <c r="K135" s="5" t="s">
        <v>88</v>
      </c>
      <c r="L135" s="5" t="s">
        <v>87</v>
      </c>
      <c r="M135" s="10">
        <f>'[1]бюджетная роспись 15-16гг.'!$J$276/1000</f>
        <v>383.2</v>
      </c>
    </row>
    <row r="136" spans="1:13" ht="15">
      <c r="A136" s="142"/>
      <c r="B136" s="138"/>
      <c r="C136" s="16"/>
      <c r="D136" s="16"/>
      <c r="E136" s="16"/>
      <c r="F136" s="17"/>
      <c r="G136" s="16"/>
      <c r="H136" s="5" t="s">
        <v>27</v>
      </c>
      <c r="I136" s="5" t="s">
        <v>24</v>
      </c>
      <c r="J136" s="5" t="s">
        <v>75</v>
      </c>
      <c r="K136" s="5" t="s">
        <v>88</v>
      </c>
      <c r="L136" s="5" t="s">
        <v>30</v>
      </c>
      <c r="M136" s="10">
        <f>'[1]бюджетная роспись 15-16гг.'!$J$280/1000</f>
        <v>337.8</v>
      </c>
    </row>
    <row r="137" spans="1:13" ht="15">
      <c r="A137" s="142"/>
      <c r="B137" s="138"/>
      <c r="C137" s="16"/>
      <c r="D137" s="16"/>
      <c r="E137" s="16"/>
      <c r="F137" s="17"/>
      <c r="G137" s="16"/>
      <c r="H137" s="5" t="s">
        <v>27</v>
      </c>
      <c r="I137" s="5" t="s">
        <v>24</v>
      </c>
      <c r="J137" s="5" t="s">
        <v>75</v>
      </c>
      <c r="K137" s="5" t="s">
        <v>89</v>
      </c>
      <c r="L137" s="5" t="s">
        <v>30</v>
      </c>
      <c r="M137" s="10">
        <f>'[1]бюджетная роспись 15-16гг.'!$J$285/1000</f>
        <v>238.2</v>
      </c>
    </row>
    <row r="138" spans="1:13" ht="15">
      <c r="A138" s="141"/>
      <c r="B138" s="139"/>
      <c r="C138" s="16"/>
      <c r="D138" s="16"/>
      <c r="E138" s="16"/>
      <c r="F138" s="17"/>
      <c r="G138" s="16"/>
      <c r="H138" s="5" t="s">
        <v>27</v>
      </c>
      <c r="I138" s="5" t="s">
        <v>24</v>
      </c>
      <c r="J138" s="5" t="s">
        <v>75</v>
      </c>
      <c r="K138" s="5" t="s">
        <v>90</v>
      </c>
      <c r="L138" s="5" t="s">
        <v>30</v>
      </c>
      <c r="M138" s="10">
        <f>'[1]бюджетная роспись 15-16гг.'!$J$289/1000</f>
        <v>232.4</v>
      </c>
    </row>
    <row r="139" spans="1:13" ht="50.25" customHeight="1">
      <c r="A139" s="140" t="s">
        <v>91</v>
      </c>
      <c r="B139" s="137" t="s">
        <v>115</v>
      </c>
      <c r="C139" s="16"/>
      <c r="D139" s="16"/>
      <c r="E139" s="16"/>
      <c r="F139" s="17"/>
      <c r="G139" s="16"/>
      <c r="H139" s="5" t="s">
        <v>27</v>
      </c>
      <c r="I139" s="5" t="s">
        <v>92</v>
      </c>
      <c r="J139" s="5" t="s">
        <v>93</v>
      </c>
      <c r="K139" s="5" t="s">
        <v>94</v>
      </c>
      <c r="L139" s="5" t="s">
        <v>30</v>
      </c>
      <c r="M139" s="10">
        <f>'[1]бюджетная роспись 15-16гг.'!$J$297/1000</f>
        <v>202.3</v>
      </c>
    </row>
    <row r="140" spans="1:13" ht="50.25" customHeight="1">
      <c r="A140" s="141"/>
      <c r="B140" s="139"/>
      <c r="C140" s="16"/>
      <c r="D140" s="16"/>
      <c r="E140" s="16"/>
      <c r="F140" s="17"/>
      <c r="G140" s="16"/>
      <c r="H140" s="5" t="s">
        <v>27</v>
      </c>
      <c r="I140" s="5" t="s">
        <v>92</v>
      </c>
      <c r="J140" s="5" t="s">
        <v>93</v>
      </c>
      <c r="K140" s="5" t="s">
        <v>94</v>
      </c>
      <c r="L140" s="5" t="s">
        <v>95</v>
      </c>
      <c r="M140" s="10">
        <f>'[1]бюджетная роспись 15-16гг.'!$J$300/1000</f>
        <v>63222</v>
      </c>
    </row>
    <row r="141" spans="1:13" ht="15">
      <c r="A141" s="143" t="s">
        <v>98</v>
      </c>
      <c r="B141" s="137" t="s">
        <v>116</v>
      </c>
      <c r="C141" s="16"/>
      <c r="D141" s="16"/>
      <c r="E141" s="16"/>
      <c r="F141" s="17"/>
      <c r="G141" s="16"/>
      <c r="H141" s="5" t="s">
        <v>27</v>
      </c>
      <c r="I141" s="5" t="s">
        <v>92</v>
      </c>
      <c r="J141" s="5" t="s">
        <v>93</v>
      </c>
      <c r="K141" s="5" t="s">
        <v>96</v>
      </c>
      <c r="L141" s="5" t="s">
        <v>30</v>
      </c>
      <c r="M141" s="10">
        <f>'[1]бюджетная роспись 15-16гг.'!$J$304/1000</f>
        <v>41</v>
      </c>
    </row>
    <row r="142" spans="1:13" ht="15">
      <c r="A142" s="144"/>
      <c r="B142" s="138"/>
      <c r="C142" s="16"/>
      <c r="D142" s="16"/>
      <c r="E142" s="16"/>
      <c r="F142" s="17"/>
      <c r="G142" s="16"/>
      <c r="H142" s="5" t="s">
        <v>27</v>
      </c>
      <c r="I142" s="5" t="s">
        <v>92</v>
      </c>
      <c r="J142" s="5" t="s">
        <v>93</v>
      </c>
      <c r="K142" s="5" t="s">
        <v>96</v>
      </c>
      <c r="L142" s="5" t="s">
        <v>97</v>
      </c>
      <c r="M142" s="10">
        <f>'[1]бюджетная роспись 15-16гг.'!$J$307/1000</f>
        <v>13702.8</v>
      </c>
    </row>
    <row r="143" spans="1:13" ht="15">
      <c r="A143" s="144"/>
      <c r="B143" s="138"/>
      <c r="C143" s="16"/>
      <c r="D143" s="16"/>
      <c r="E143" s="16"/>
      <c r="F143" s="17"/>
      <c r="G143" s="16"/>
      <c r="H143" s="5" t="s">
        <v>27</v>
      </c>
      <c r="I143" s="5" t="s">
        <v>92</v>
      </c>
      <c r="J143" s="5" t="s">
        <v>93</v>
      </c>
      <c r="K143" s="5" t="s">
        <v>99</v>
      </c>
      <c r="L143" s="5" t="s">
        <v>30</v>
      </c>
      <c r="M143" s="10">
        <f>'[1]бюджетная роспись 15-16гг.'!$J$311/1000</f>
        <v>16.9</v>
      </c>
    </row>
    <row r="144" spans="1:13" ht="15">
      <c r="A144" s="144"/>
      <c r="B144" s="138"/>
      <c r="C144" s="16"/>
      <c r="D144" s="16"/>
      <c r="E144" s="16"/>
      <c r="F144" s="17"/>
      <c r="G144" s="16"/>
      <c r="H144" s="5" t="s">
        <v>27</v>
      </c>
      <c r="I144" s="5" t="s">
        <v>92</v>
      </c>
      <c r="J144" s="5" t="s">
        <v>93</v>
      </c>
      <c r="K144" s="5" t="s">
        <v>99</v>
      </c>
      <c r="L144" s="5" t="s">
        <v>97</v>
      </c>
      <c r="M144" s="10">
        <f>'[1]бюджетная роспись 15-16гг.'!$J$314/1000</f>
        <v>8252.4</v>
      </c>
    </row>
    <row r="145" spans="1:13" ht="15">
      <c r="A145" s="144"/>
      <c r="B145" s="138"/>
      <c r="C145" s="16"/>
      <c r="D145" s="16"/>
      <c r="E145" s="16"/>
      <c r="F145" s="17"/>
      <c r="G145" s="16"/>
      <c r="H145" s="5" t="s">
        <v>27</v>
      </c>
      <c r="I145" s="5" t="s">
        <v>92</v>
      </c>
      <c r="J145" s="5" t="s">
        <v>93</v>
      </c>
      <c r="K145" s="5" t="s">
        <v>100</v>
      </c>
      <c r="L145" s="5" t="s">
        <v>30</v>
      </c>
      <c r="M145" s="10">
        <f>'[1]бюджетная роспись 15-16гг.'!$J$318/1000</f>
        <v>220.2</v>
      </c>
    </row>
    <row r="146" spans="1:13" ht="15">
      <c r="A146" s="145"/>
      <c r="B146" s="139"/>
      <c r="C146" s="16"/>
      <c r="D146" s="16"/>
      <c r="E146" s="16"/>
      <c r="F146" s="17"/>
      <c r="G146" s="16"/>
      <c r="H146" s="5" t="s">
        <v>27</v>
      </c>
      <c r="I146" s="5" t="s">
        <v>92</v>
      </c>
      <c r="J146" s="5" t="s">
        <v>93</v>
      </c>
      <c r="K146" s="5" t="s">
        <v>100</v>
      </c>
      <c r="L146" s="5" t="s">
        <v>97</v>
      </c>
      <c r="M146" s="10">
        <f>'[1]бюджетная роспись 15-16гг.'!$J$321/1000</f>
        <v>73398.1</v>
      </c>
    </row>
    <row r="147" spans="1:13" ht="165.75">
      <c r="A147" s="6" t="s">
        <v>101</v>
      </c>
      <c r="B147" s="6" t="s">
        <v>117</v>
      </c>
      <c r="C147" s="16"/>
      <c r="D147" s="16"/>
      <c r="E147" s="16"/>
      <c r="F147" s="17"/>
      <c r="G147" s="16"/>
      <c r="H147" s="5" t="s">
        <v>27</v>
      </c>
      <c r="I147" s="5" t="s">
        <v>24</v>
      </c>
      <c r="J147" s="5" t="s">
        <v>46</v>
      </c>
      <c r="K147" s="5" t="s">
        <v>102</v>
      </c>
      <c r="L147" s="5" t="s">
        <v>95</v>
      </c>
      <c r="M147" s="10">
        <f>'[1]бюджетная роспись 15-16гг.'!$J$166/1000</f>
        <v>3578.4</v>
      </c>
    </row>
    <row r="148" spans="1:13" ht="15">
      <c r="A148" s="129" t="s">
        <v>19</v>
      </c>
      <c r="B148" s="129"/>
      <c r="C148" s="129"/>
      <c r="D148" s="129"/>
      <c r="E148" s="129"/>
      <c r="F148" s="129"/>
      <c r="G148" s="129"/>
      <c r="H148" s="5" t="s">
        <v>17</v>
      </c>
      <c r="I148" s="5" t="s">
        <v>17</v>
      </c>
      <c r="J148" s="5" t="s">
        <v>17</v>
      </c>
      <c r="K148" s="5" t="s">
        <v>17</v>
      </c>
      <c r="L148" s="5" t="s">
        <v>17</v>
      </c>
      <c r="M148" s="14">
        <f>M89+M123</f>
        <v>4587517.89</v>
      </c>
    </row>
    <row r="151" spans="1:13" ht="15">
      <c r="A151" s="128" t="s">
        <v>1</v>
      </c>
      <c r="B151" s="128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</row>
    <row r="152" spans="1:13" ht="15">
      <c r="A152" s="128" t="s">
        <v>2</v>
      </c>
      <c r="B152" s="128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</row>
    <row r="153" spans="1:13" ht="15">
      <c r="A153" s="128" t="s">
        <v>107</v>
      </c>
      <c r="B153" s="128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</row>
    <row r="154" spans="1:13" ht="15">
      <c r="A154" s="128" t="s">
        <v>22</v>
      </c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</row>
    <row r="155" spans="1:13" ht="15">
      <c r="A155" s="128" t="s">
        <v>3</v>
      </c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</row>
    <row r="156" ht="15">
      <c r="A156" s="2"/>
    </row>
    <row r="157" spans="1:13" ht="15">
      <c r="A157" s="129"/>
      <c r="B157" s="129"/>
      <c r="C157" s="130" t="s">
        <v>23</v>
      </c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</row>
    <row r="158" spans="1:13" ht="15">
      <c r="A158" s="129"/>
      <c r="B158" s="129"/>
      <c r="C158" s="130" t="s">
        <v>4</v>
      </c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</row>
    <row r="159" spans="1:13" ht="15">
      <c r="A159" s="130" t="s">
        <v>5</v>
      </c>
      <c r="B159" s="130" t="s">
        <v>20</v>
      </c>
      <c r="C159" s="130" t="s">
        <v>6</v>
      </c>
      <c r="D159" s="130" t="s">
        <v>7</v>
      </c>
      <c r="E159" s="130" t="s">
        <v>21</v>
      </c>
      <c r="F159" s="130" t="s">
        <v>8</v>
      </c>
      <c r="G159" s="130" t="s">
        <v>9</v>
      </c>
      <c r="H159" s="130" t="s">
        <v>10</v>
      </c>
      <c r="I159" s="130"/>
      <c r="J159" s="130"/>
      <c r="K159" s="130"/>
      <c r="L159" s="130"/>
      <c r="M159" s="130" t="s">
        <v>11</v>
      </c>
    </row>
    <row r="160" spans="1:13" ht="15">
      <c r="A160" s="130"/>
      <c r="B160" s="130"/>
      <c r="C160" s="130"/>
      <c r="D160" s="130"/>
      <c r="E160" s="130"/>
      <c r="F160" s="130"/>
      <c r="G160" s="130"/>
      <c r="H160" s="17" t="s">
        <v>12</v>
      </c>
      <c r="I160" s="17" t="s">
        <v>13</v>
      </c>
      <c r="J160" s="17" t="s">
        <v>14</v>
      </c>
      <c r="K160" s="17" t="s">
        <v>15</v>
      </c>
      <c r="L160" s="17" t="s">
        <v>16</v>
      </c>
      <c r="M160" s="130"/>
    </row>
    <row r="161" spans="1:13" ht="38.25">
      <c r="A161" s="7">
        <v>1</v>
      </c>
      <c r="B161" s="11" t="s">
        <v>33</v>
      </c>
      <c r="C161" s="16"/>
      <c r="D161" s="16"/>
      <c r="E161" s="16"/>
      <c r="F161" s="17" t="s">
        <v>17</v>
      </c>
      <c r="G161" s="16"/>
      <c r="H161" s="17" t="s">
        <v>17</v>
      </c>
      <c r="I161" s="17" t="s">
        <v>17</v>
      </c>
      <c r="J161" s="17" t="s">
        <v>17</v>
      </c>
      <c r="K161" s="17" t="s">
        <v>17</v>
      </c>
      <c r="L161" s="17" t="s">
        <v>17</v>
      </c>
      <c r="M161" s="14">
        <f>SUM(M162:M194)</f>
        <v>4380750.29</v>
      </c>
    </row>
    <row r="162" spans="1:13" ht="15">
      <c r="A162" s="131" t="s">
        <v>34</v>
      </c>
      <c r="B162" s="134" t="s">
        <v>35</v>
      </c>
      <c r="C162" s="16"/>
      <c r="D162" s="16"/>
      <c r="E162" s="16"/>
      <c r="F162" s="17"/>
      <c r="G162" s="16"/>
      <c r="H162" s="5">
        <v>974</v>
      </c>
      <c r="I162" s="5" t="s">
        <v>24</v>
      </c>
      <c r="J162" s="5" t="s">
        <v>25</v>
      </c>
      <c r="K162" s="5" t="s">
        <v>26</v>
      </c>
      <c r="L162" s="17">
        <v>111</v>
      </c>
      <c r="M162" s="10">
        <f>'[1]бюджетная роспись 15-16гг.'!$J$19/1000</f>
        <v>1323.04</v>
      </c>
    </row>
    <row r="163" spans="1:13" ht="15">
      <c r="A163" s="132"/>
      <c r="B163" s="135"/>
      <c r="C163" s="16"/>
      <c r="D163" s="16"/>
      <c r="E163" s="16"/>
      <c r="F163" s="16"/>
      <c r="G163" s="16"/>
      <c r="H163" s="5">
        <v>974</v>
      </c>
      <c r="I163" s="5" t="s">
        <v>24</v>
      </c>
      <c r="J163" s="5" t="s">
        <v>25</v>
      </c>
      <c r="K163" s="5" t="s">
        <v>26</v>
      </c>
      <c r="L163" s="5" t="s">
        <v>30</v>
      </c>
      <c r="M163" s="10">
        <f>'[1]бюджетная роспись 15-16гг.'!$J$23/1000</f>
        <v>2197.4</v>
      </c>
    </row>
    <row r="164" spans="1:13" ht="15">
      <c r="A164" s="132"/>
      <c r="B164" s="135"/>
      <c r="C164" s="16"/>
      <c r="D164" s="16"/>
      <c r="E164" s="16"/>
      <c r="F164" s="16"/>
      <c r="G164" s="16"/>
      <c r="H164" s="5">
        <v>974</v>
      </c>
      <c r="I164" s="5" t="s">
        <v>24</v>
      </c>
      <c r="J164" s="5" t="s">
        <v>25</v>
      </c>
      <c r="K164" s="5" t="s">
        <v>26</v>
      </c>
      <c r="L164" s="5" t="s">
        <v>31</v>
      </c>
      <c r="M164" s="10">
        <f>'[1]бюджетная роспись 15-16гг.'!$J$30/1000</f>
        <v>333980.344</v>
      </c>
    </row>
    <row r="165" spans="1:13" ht="15">
      <c r="A165" s="132"/>
      <c r="B165" s="135"/>
      <c r="C165" s="16"/>
      <c r="D165" s="16"/>
      <c r="E165" s="16"/>
      <c r="F165" s="16"/>
      <c r="G165" s="16"/>
      <c r="H165" s="5">
        <v>974</v>
      </c>
      <c r="I165" s="5" t="s">
        <v>24</v>
      </c>
      <c r="J165" s="5" t="s">
        <v>25</v>
      </c>
      <c r="K165" s="5" t="s">
        <v>26</v>
      </c>
      <c r="L165" s="5" t="s">
        <v>32</v>
      </c>
      <c r="M165" s="10">
        <f>'[1]бюджетная роспись 15-16гг.'!$J$43/1000</f>
        <v>5641.88</v>
      </c>
    </row>
    <row r="166" spans="1:13" ht="15">
      <c r="A166" s="132"/>
      <c r="B166" s="135"/>
      <c r="C166" s="16"/>
      <c r="D166" s="16"/>
      <c r="E166" s="16"/>
      <c r="F166" s="16"/>
      <c r="G166" s="16"/>
      <c r="H166" s="5">
        <v>974</v>
      </c>
      <c r="I166" s="5" t="s">
        <v>24</v>
      </c>
      <c r="J166" s="5" t="s">
        <v>25</v>
      </c>
      <c r="K166" s="5" t="s">
        <v>26</v>
      </c>
      <c r="L166" s="5" t="s">
        <v>36</v>
      </c>
      <c r="M166" s="10">
        <f>'[1]бюджетная роспись 15-16гг.'!$J$56/1000</f>
        <v>656.47</v>
      </c>
    </row>
    <row r="167" spans="1:13" ht="15">
      <c r="A167" s="133"/>
      <c r="B167" s="136"/>
      <c r="C167" s="16"/>
      <c r="D167" s="16"/>
      <c r="E167" s="16"/>
      <c r="F167" s="16"/>
      <c r="G167" s="16"/>
      <c r="H167" s="5">
        <v>974</v>
      </c>
      <c r="I167" s="5" t="s">
        <v>24</v>
      </c>
      <c r="J167" s="5" t="s">
        <v>25</v>
      </c>
      <c r="K167" s="5" t="s">
        <v>26</v>
      </c>
      <c r="L167" s="5" t="s">
        <v>37</v>
      </c>
      <c r="M167" s="10">
        <f>'[1]бюджетная роспись 15-16гг.'!$J$58/1000</f>
        <v>0</v>
      </c>
    </row>
    <row r="168" spans="1:13" ht="51">
      <c r="A168" s="4" t="s">
        <v>38</v>
      </c>
      <c r="B168" s="16" t="s">
        <v>39</v>
      </c>
      <c r="C168" s="16"/>
      <c r="D168" s="16"/>
      <c r="E168" s="16"/>
      <c r="F168" s="16"/>
      <c r="G168" s="16"/>
      <c r="H168" s="5" t="s">
        <v>27</v>
      </c>
      <c r="I168" s="5" t="s">
        <v>24</v>
      </c>
      <c r="J168" s="5" t="s">
        <v>25</v>
      </c>
      <c r="K168" s="5" t="s">
        <v>28</v>
      </c>
      <c r="L168" s="5" t="s">
        <v>29</v>
      </c>
      <c r="M168" s="10">
        <f>'[1]бюджетная роспись 15-16гг.'!$J$77/1000</f>
        <v>15153.4</v>
      </c>
    </row>
    <row r="169" spans="1:13" ht="20.25" customHeight="1">
      <c r="A169" s="131" t="s">
        <v>42</v>
      </c>
      <c r="B169" s="137" t="s">
        <v>43</v>
      </c>
      <c r="C169" s="16"/>
      <c r="D169" s="16"/>
      <c r="E169" s="16"/>
      <c r="F169" s="16"/>
      <c r="G169" s="16"/>
      <c r="H169" s="5" t="s">
        <v>27</v>
      </c>
      <c r="I169" s="5" t="s">
        <v>24</v>
      </c>
      <c r="J169" s="5" t="s">
        <v>25</v>
      </c>
      <c r="K169" s="5" t="s">
        <v>40</v>
      </c>
      <c r="L169" s="5" t="s">
        <v>41</v>
      </c>
      <c r="M169" s="10">
        <f>'[1]бюджетная роспись 15-16гг.'!$J$82/1000</f>
        <v>23092.8</v>
      </c>
    </row>
    <row r="170" spans="1:13" ht="20.25" customHeight="1">
      <c r="A170" s="132"/>
      <c r="B170" s="138"/>
      <c r="C170" s="16"/>
      <c r="D170" s="16"/>
      <c r="E170" s="16"/>
      <c r="F170" s="16"/>
      <c r="G170" s="16"/>
      <c r="H170" s="5" t="s">
        <v>27</v>
      </c>
      <c r="I170" s="5" t="s">
        <v>24</v>
      </c>
      <c r="J170" s="5" t="s">
        <v>25</v>
      </c>
      <c r="K170" s="5" t="s">
        <v>40</v>
      </c>
      <c r="L170" s="5" t="s">
        <v>30</v>
      </c>
      <c r="M170" s="10">
        <f>'[1]бюджетная роспись 15-16гг.'!$J$86/1000</f>
        <v>68.7</v>
      </c>
    </row>
    <row r="171" spans="1:13" ht="20.25" customHeight="1">
      <c r="A171" s="132"/>
      <c r="B171" s="138"/>
      <c r="C171" s="16"/>
      <c r="D171" s="16"/>
      <c r="E171" s="16"/>
      <c r="F171" s="16"/>
      <c r="G171" s="16"/>
      <c r="H171" s="5" t="s">
        <v>27</v>
      </c>
      <c r="I171" s="5" t="s">
        <v>24</v>
      </c>
      <c r="J171" s="5" t="s">
        <v>25</v>
      </c>
      <c r="K171" s="5" t="s">
        <v>40</v>
      </c>
      <c r="L171" s="5" t="s">
        <v>31</v>
      </c>
      <c r="M171" s="10">
        <f>'[1]бюджетная роспись 15-16гг.'!$J$90/1000</f>
        <v>1438397.1</v>
      </c>
    </row>
    <row r="172" spans="1:13" ht="20.25" customHeight="1">
      <c r="A172" s="133"/>
      <c r="B172" s="139"/>
      <c r="C172" s="16"/>
      <c r="D172" s="16"/>
      <c r="E172" s="16"/>
      <c r="F172" s="16"/>
      <c r="G172" s="16"/>
      <c r="H172" s="5" t="s">
        <v>27</v>
      </c>
      <c r="I172" s="5" t="s">
        <v>24</v>
      </c>
      <c r="J172" s="5" t="s">
        <v>25</v>
      </c>
      <c r="K172" s="5" t="s">
        <v>40</v>
      </c>
      <c r="L172" s="5" t="s">
        <v>32</v>
      </c>
      <c r="M172" s="10">
        <f>'[1]бюджетная роспись 15-16гг.'!$J$94/1000</f>
        <v>26975.6</v>
      </c>
    </row>
    <row r="173" spans="1:13" ht="21" customHeight="1">
      <c r="A173" s="131" t="s">
        <v>44</v>
      </c>
      <c r="B173" s="137" t="s">
        <v>45</v>
      </c>
      <c r="C173" s="16"/>
      <c r="D173" s="16"/>
      <c r="E173" s="16"/>
      <c r="F173" s="16"/>
      <c r="G173" s="16"/>
      <c r="H173" s="5" t="s">
        <v>27</v>
      </c>
      <c r="I173" s="5" t="s">
        <v>24</v>
      </c>
      <c r="J173" s="5" t="s">
        <v>46</v>
      </c>
      <c r="K173" s="5" t="s">
        <v>47</v>
      </c>
      <c r="L173" s="5" t="s">
        <v>31</v>
      </c>
      <c r="M173" s="10">
        <f>'[1]бюджетная роспись 15-16гг.'!$J$100/1000</f>
        <v>319556.911</v>
      </c>
    </row>
    <row r="174" spans="1:13" ht="21" customHeight="1">
      <c r="A174" s="133"/>
      <c r="B174" s="139"/>
      <c r="C174" s="16"/>
      <c r="D174" s="16"/>
      <c r="E174" s="16"/>
      <c r="F174" s="16"/>
      <c r="G174" s="16"/>
      <c r="H174" s="5" t="s">
        <v>27</v>
      </c>
      <c r="I174" s="5" t="s">
        <v>24</v>
      </c>
      <c r="J174" s="5" t="s">
        <v>46</v>
      </c>
      <c r="K174" s="5" t="s">
        <v>47</v>
      </c>
      <c r="L174" s="5" t="s">
        <v>32</v>
      </c>
      <c r="M174" s="10">
        <f>'[1]бюджетная роспись 15-16гг.'!$J$113/1000</f>
        <v>10521.136</v>
      </c>
    </row>
    <row r="175" spans="1:13" ht="15">
      <c r="A175" s="131" t="s">
        <v>48</v>
      </c>
      <c r="B175" s="137" t="s">
        <v>49</v>
      </c>
      <c r="C175" s="16"/>
      <c r="D175" s="16"/>
      <c r="E175" s="16"/>
      <c r="F175" s="16"/>
      <c r="G175" s="16"/>
      <c r="H175" s="5" t="s">
        <v>27</v>
      </c>
      <c r="I175" s="5" t="s">
        <v>24</v>
      </c>
      <c r="J175" s="5" t="s">
        <v>46</v>
      </c>
      <c r="K175" s="5" t="s">
        <v>50</v>
      </c>
      <c r="L175" s="5" t="s">
        <v>31</v>
      </c>
      <c r="M175" s="10">
        <f>'[1]бюджетная роспись 15-16гг.'!$J$172/1000</f>
        <v>1421956.9</v>
      </c>
    </row>
    <row r="176" spans="1:13" ht="15">
      <c r="A176" s="133"/>
      <c r="B176" s="139"/>
      <c r="C176" s="16"/>
      <c r="D176" s="16"/>
      <c r="E176" s="16"/>
      <c r="F176" s="16"/>
      <c r="G176" s="16"/>
      <c r="H176" s="5" t="s">
        <v>27</v>
      </c>
      <c r="I176" s="5" t="s">
        <v>24</v>
      </c>
      <c r="J176" s="5" t="s">
        <v>46</v>
      </c>
      <c r="K176" s="5" t="s">
        <v>50</v>
      </c>
      <c r="L176" s="5" t="s">
        <v>32</v>
      </c>
      <c r="M176" s="10">
        <f>'[1]бюджетная роспись 15-16гг.'!$J$175/1000</f>
        <v>30395.6</v>
      </c>
    </row>
    <row r="177" spans="1:13" ht="38.25">
      <c r="A177" s="4" t="s">
        <v>51</v>
      </c>
      <c r="B177" s="16" t="s">
        <v>52</v>
      </c>
      <c r="C177" s="16"/>
      <c r="D177" s="16"/>
      <c r="E177" s="16"/>
      <c r="F177" s="16"/>
      <c r="G177" s="16"/>
      <c r="H177" s="5" t="s">
        <v>27</v>
      </c>
      <c r="I177" s="5" t="s">
        <v>24</v>
      </c>
      <c r="J177" s="5" t="s">
        <v>46</v>
      </c>
      <c r="K177" s="5" t="s">
        <v>53</v>
      </c>
      <c r="L177" s="5" t="s">
        <v>31</v>
      </c>
      <c r="M177" s="10">
        <f>'[1]бюджетная роспись 15-16гг.'!$J$127/1000</f>
        <v>308304.509</v>
      </c>
    </row>
    <row r="178" spans="1:13" ht="25.5">
      <c r="A178" s="4" t="s">
        <v>54</v>
      </c>
      <c r="B178" s="16" t="s">
        <v>55</v>
      </c>
      <c r="C178" s="16"/>
      <c r="D178" s="16"/>
      <c r="E178" s="16"/>
      <c r="F178" s="16"/>
      <c r="G178" s="16"/>
      <c r="H178" s="5" t="s">
        <v>27</v>
      </c>
      <c r="I178" s="5" t="s">
        <v>24</v>
      </c>
      <c r="J178" s="5" t="s">
        <v>46</v>
      </c>
      <c r="K178" s="5" t="s">
        <v>56</v>
      </c>
      <c r="L178" s="5" t="s">
        <v>31</v>
      </c>
      <c r="M178" s="10">
        <f>'[1]бюджетная роспись 15-16гг.'!$J$141/1000</f>
        <v>8690</v>
      </c>
    </row>
    <row r="179" spans="1:13" ht="15">
      <c r="A179" s="131" t="s">
        <v>57</v>
      </c>
      <c r="B179" s="137" t="s">
        <v>58</v>
      </c>
      <c r="C179" s="16"/>
      <c r="D179" s="16"/>
      <c r="E179" s="16"/>
      <c r="F179" s="16"/>
      <c r="G179" s="16"/>
      <c r="H179" s="5" t="s">
        <v>27</v>
      </c>
      <c r="I179" s="5" t="s">
        <v>24</v>
      </c>
      <c r="J179" s="5" t="s">
        <v>25</v>
      </c>
      <c r="K179" s="5" t="s">
        <v>59</v>
      </c>
      <c r="L179" s="5" t="s">
        <v>30</v>
      </c>
      <c r="M179" s="10">
        <f>'[1]бюджетная роспись 15-16гг.'!$J$63/1000</f>
        <v>3018</v>
      </c>
    </row>
    <row r="180" spans="1:13" ht="15">
      <c r="A180" s="132"/>
      <c r="B180" s="138"/>
      <c r="C180" s="16"/>
      <c r="D180" s="16"/>
      <c r="E180" s="16"/>
      <c r="F180" s="16"/>
      <c r="G180" s="16"/>
      <c r="H180" s="5" t="s">
        <v>27</v>
      </c>
      <c r="I180" s="5" t="s">
        <v>24</v>
      </c>
      <c r="J180" s="5" t="s">
        <v>25</v>
      </c>
      <c r="K180" s="5" t="s">
        <v>59</v>
      </c>
      <c r="L180" s="5" t="s">
        <v>29</v>
      </c>
      <c r="M180" s="10">
        <f>'[1]бюджетная роспись 15-16гг.'!$J$66/1000</f>
        <v>61154.100000000006</v>
      </c>
    </row>
    <row r="181" spans="1:13" ht="15">
      <c r="A181" s="133"/>
      <c r="B181" s="139"/>
      <c r="C181" s="16"/>
      <c r="D181" s="16"/>
      <c r="E181" s="16"/>
      <c r="F181" s="16"/>
      <c r="G181" s="16"/>
      <c r="H181" s="5" t="s">
        <v>27</v>
      </c>
      <c r="I181" s="5" t="s">
        <v>24</v>
      </c>
      <c r="J181" s="5" t="s">
        <v>25</v>
      </c>
      <c r="K181" s="5" t="s">
        <v>59</v>
      </c>
      <c r="L181" s="5" t="s">
        <v>60</v>
      </c>
      <c r="M181" s="10">
        <f>'[1]бюджетная роспись 15-16гг.'!$J$69/1000</f>
        <v>1400.5</v>
      </c>
    </row>
    <row r="182" spans="1:13" ht="47.25" customHeight="1">
      <c r="A182" s="131" t="s">
        <v>61</v>
      </c>
      <c r="B182" s="137" t="s">
        <v>62</v>
      </c>
      <c r="C182" s="16"/>
      <c r="D182" s="16"/>
      <c r="E182" s="16"/>
      <c r="F182" s="16"/>
      <c r="G182" s="16"/>
      <c r="H182" s="5" t="s">
        <v>27</v>
      </c>
      <c r="I182" s="5" t="s">
        <v>24</v>
      </c>
      <c r="J182" s="5" t="s">
        <v>46</v>
      </c>
      <c r="K182" s="5" t="s">
        <v>59</v>
      </c>
      <c r="L182" s="5" t="s">
        <v>29</v>
      </c>
      <c r="M182" s="10">
        <f>'[1]бюджетная роспись 15-16гг.'!$J$156/1000</f>
        <v>110952.5</v>
      </c>
    </row>
    <row r="183" spans="1:13" ht="47.25" customHeight="1">
      <c r="A183" s="133"/>
      <c r="B183" s="139"/>
      <c r="C183" s="16"/>
      <c r="D183" s="16"/>
      <c r="E183" s="16"/>
      <c r="F183" s="16"/>
      <c r="G183" s="16"/>
      <c r="H183" s="5" t="s">
        <v>27</v>
      </c>
      <c r="I183" s="5" t="s">
        <v>24</v>
      </c>
      <c r="J183" s="5" t="s">
        <v>46</v>
      </c>
      <c r="K183" s="5" t="s">
        <v>59</v>
      </c>
      <c r="L183" s="5" t="s">
        <v>60</v>
      </c>
      <c r="M183" s="10">
        <f>'[1]бюджетная роспись 15-16гг.'!$J$159/1000</f>
        <v>2009.5</v>
      </c>
    </row>
    <row r="184" spans="1:13" ht="27" customHeight="1">
      <c r="A184" s="131" t="s">
        <v>63</v>
      </c>
      <c r="B184" s="137" t="s">
        <v>64</v>
      </c>
      <c r="C184" s="16"/>
      <c r="D184" s="16"/>
      <c r="E184" s="16"/>
      <c r="F184" s="16"/>
      <c r="G184" s="16"/>
      <c r="H184" s="5" t="s">
        <v>27</v>
      </c>
      <c r="I184" s="5" t="s">
        <v>24</v>
      </c>
      <c r="J184" s="5" t="s">
        <v>24</v>
      </c>
      <c r="K184" s="5" t="s">
        <v>59</v>
      </c>
      <c r="L184" s="5" t="s">
        <v>29</v>
      </c>
      <c r="M184" s="10">
        <f>'[1]бюджетная роспись 15-16гг.'!$J$182/1000</f>
        <v>4635.23</v>
      </c>
    </row>
    <row r="185" spans="1:13" ht="27" customHeight="1">
      <c r="A185" s="133"/>
      <c r="B185" s="139"/>
      <c r="C185" s="16"/>
      <c r="D185" s="16"/>
      <c r="E185" s="16"/>
      <c r="F185" s="16"/>
      <c r="G185" s="16"/>
      <c r="H185" s="5" t="s">
        <v>27</v>
      </c>
      <c r="I185" s="5" t="s">
        <v>24</v>
      </c>
      <c r="J185" s="5" t="s">
        <v>24</v>
      </c>
      <c r="K185" s="5" t="s">
        <v>59</v>
      </c>
      <c r="L185" s="5" t="s">
        <v>60</v>
      </c>
      <c r="M185" s="10">
        <f>'[1]бюджетная роспись 15-16гг.'!$J$185/1000</f>
        <v>110.67</v>
      </c>
    </row>
    <row r="186" spans="1:13" ht="45.75" customHeight="1">
      <c r="A186" s="131" t="s">
        <v>65</v>
      </c>
      <c r="B186" s="137" t="s">
        <v>66</v>
      </c>
      <c r="C186" s="16"/>
      <c r="D186" s="16"/>
      <c r="E186" s="16"/>
      <c r="F186" s="16"/>
      <c r="G186" s="16"/>
      <c r="H186" s="5" t="s">
        <v>27</v>
      </c>
      <c r="I186" s="5" t="s">
        <v>24</v>
      </c>
      <c r="J186" s="5" t="s">
        <v>25</v>
      </c>
      <c r="K186" s="5" t="s">
        <v>67</v>
      </c>
      <c r="L186" s="5" t="s">
        <v>68</v>
      </c>
      <c r="M186" s="10">
        <v>1413.642</v>
      </c>
    </row>
    <row r="187" spans="1:13" ht="45.75" customHeight="1">
      <c r="A187" s="133"/>
      <c r="B187" s="139"/>
      <c r="C187" s="16"/>
      <c r="D187" s="16"/>
      <c r="E187" s="16"/>
      <c r="F187" s="16"/>
      <c r="G187" s="16"/>
      <c r="H187" s="5" t="s">
        <v>27</v>
      </c>
      <c r="I187" s="5" t="s">
        <v>24</v>
      </c>
      <c r="J187" s="5" t="s">
        <v>25</v>
      </c>
      <c r="K187" s="5" t="s">
        <v>67</v>
      </c>
      <c r="L187" s="5" t="s">
        <v>29</v>
      </c>
      <c r="M187" s="10">
        <v>92996.358</v>
      </c>
    </row>
    <row r="188" spans="1:13" ht="76.5">
      <c r="A188" s="4" t="s">
        <v>69</v>
      </c>
      <c r="B188" s="16" t="s">
        <v>70</v>
      </c>
      <c r="C188" s="16"/>
      <c r="D188" s="16"/>
      <c r="E188" s="16"/>
      <c r="F188" s="16"/>
      <c r="G188" s="16"/>
      <c r="H188" s="5" t="s">
        <v>27</v>
      </c>
      <c r="I188" s="5" t="s">
        <v>24</v>
      </c>
      <c r="J188" s="5" t="s">
        <v>46</v>
      </c>
      <c r="K188" s="5" t="s">
        <v>67</v>
      </c>
      <c r="L188" s="5" t="s">
        <v>29</v>
      </c>
      <c r="M188" s="10">
        <v>27744.2</v>
      </c>
    </row>
    <row r="189" spans="1:13" ht="89.25">
      <c r="A189" s="4" t="s">
        <v>71</v>
      </c>
      <c r="B189" s="16" t="s">
        <v>72</v>
      </c>
      <c r="C189" s="16"/>
      <c r="D189" s="16"/>
      <c r="E189" s="16"/>
      <c r="F189" s="16"/>
      <c r="G189" s="16"/>
      <c r="H189" s="9" t="s">
        <v>27</v>
      </c>
      <c r="I189" s="9" t="s">
        <v>24</v>
      </c>
      <c r="J189" s="8" t="s">
        <v>46</v>
      </c>
      <c r="K189" s="8" t="s">
        <v>67</v>
      </c>
      <c r="L189" s="9" t="s">
        <v>29</v>
      </c>
      <c r="M189" s="13">
        <v>6000</v>
      </c>
    </row>
    <row r="190" spans="1:13" ht="63.75">
      <c r="A190" s="4" t="s">
        <v>73</v>
      </c>
      <c r="B190" s="16" t="s">
        <v>74</v>
      </c>
      <c r="C190" s="16"/>
      <c r="D190" s="16"/>
      <c r="E190" s="16"/>
      <c r="F190" s="16"/>
      <c r="G190" s="16"/>
      <c r="H190" s="5" t="s">
        <v>27</v>
      </c>
      <c r="I190" s="5" t="s">
        <v>24</v>
      </c>
      <c r="J190" s="5" t="s">
        <v>75</v>
      </c>
      <c r="K190" s="5" t="s">
        <v>76</v>
      </c>
      <c r="L190" s="5" t="s">
        <v>31</v>
      </c>
      <c r="M190" s="10">
        <f>'[1]бюджетная роспись 15-16гг.'!$J$200/1000</f>
        <v>116678.2</v>
      </c>
    </row>
    <row r="191" spans="1:13" ht="24" customHeight="1">
      <c r="A191" s="131" t="s">
        <v>77</v>
      </c>
      <c r="B191" s="137" t="s">
        <v>78</v>
      </c>
      <c r="C191" s="16"/>
      <c r="D191" s="16"/>
      <c r="E191" s="16"/>
      <c r="F191" s="16"/>
      <c r="G191" s="16"/>
      <c r="H191" s="5" t="s">
        <v>27</v>
      </c>
      <c r="I191" s="5" t="s">
        <v>24</v>
      </c>
      <c r="J191" s="5" t="s">
        <v>75</v>
      </c>
      <c r="K191" s="5" t="s">
        <v>79</v>
      </c>
      <c r="L191" s="5" t="s">
        <v>41</v>
      </c>
      <c r="M191" s="10">
        <f>'[1]бюджетная роспись 15-16гг.'!$J$214/1000</f>
        <v>5443.1</v>
      </c>
    </row>
    <row r="192" spans="1:13" ht="24" customHeight="1">
      <c r="A192" s="132"/>
      <c r="B192" s="138"/>
      <c r="C192" s="16"/>
      <c r="D192" s="16"/>
      <c r="E192" s="16"/>
      <c r="F192" s="16"/>
      <c r="G192" s="16"/>
      <c r="H192" s="5" t="s">
        <v>27</v>
      </c>
      <c r="I192" s="5" t="s">
        <v>24</v>
      </c>
      <c r="J192" s="5" t="s">
        <v>75</v>
      </c>
      <c r="K192" s="5" t="s">
        <v>79</v>
      </c>
      <c r="L192" s="5" t="s">
        <v>30</v>
      </c>
      <c r="M192" s="10">
        <f>'[1]бюджетная роспись 15-16гг.'!$J$218/1000</f>
        <v>265</v>
      </c>
    </row>
    <row r="193" spans="1:13" ht="24" customHeight="1">
      <c r="A193" s="132"/>
      <c r="B193" s="138"/>
      <c r="C193" s="16"/>
      <c r="D193" s="16"/>
      <c r="E193" s="16"/>
      <c r="F193" s="16"/>
      <c r="G193" s="16"/>
      <c r="H193" s="5" t="s">
        <v>27</v>
      </c>
      <c r="I193" s="5" t="s">
        <v>24</v>
      </c>
      <c r="J193" s="5" t="s">
        <v>75</v>
      </c>
      <c r="K193" s="5" t="s">
        <v>79</v>
      </c>
      <c r="L193" s="5" t="s">
        <v>36</v>
      </c>
      <c r="M193" s="10">
        <f>'[1]бюджетная роспись 15-16гг.'!$J$224/1000</f>
        <v>13.515</v>
      </c>
    </row>
    <row r="194" spans="1:13" ht="24" customHeight="1">
      <c r="A194" s="133"/>
      <c r="B194" s="139"/>
      <c r="C194" s="16"/>
      <c r="D194" s="16"/>
      <c r="E194" s="16"/>
      <c r="F194" s="16"/>
      <c r="G194" s="16"/>
      <c r="H194" s="5" t="s">
        <v>27</v>
      </c>
      <c r="I194" s="5" t="s">
        <v>24</v>
      </c>
      <c r="J194" s="5" t="s">
        <v>75</v>
      </c>
      <c r="K194" s="5" t="s">
        <v>79</v>
      </c>
      <c r="L194" s="5" t="s">
        <v>37</v>
      </c>
      <c r="M194" s="10">
        <f>'[1]бюджетная роспись 15-16гг.'!$J$226/1000</f>
        <v>3.985</v>
      </c>
    </row>
    <row r="195" spans="1:13" ht="38.25">
      <c r="A195" s="6" t="s">
        <v>18</v>
      </c>
      <c r="B195" s="11" t="s">
        <v>80</v>
      </c>
      <c r="C195" s="16"/>
      <c r="D195" s="16"/>
      <c r="E195" s="16"/>
      <c r="F195" s="17" t="s">
        <v>17</v>
      </c>
      <c r="G195" s="16"/>
      <c r="H195" s="5" t="s">
        <v>17</v>
      </c>
      <c r="I195" s="5" t="s">
        <v>17</v>
      </c>
      <c r="J195" s="5" t="s">
        <v>17</v>
      </c>
      <c r="K195" s="5" t="s">
        <v>17</v>
      </c>
      <c r="L195" s="5" t="s">
        <v>17</v>
      </c>
      <c r="M195" s="14">
        <f>SUM(M196:M219)</f>
        <v>206767.6</v>
      </c>
    </row>
    <row r="196" spans="1:13" ht="15">
      <c r="A196" s="140" t="s">
        <v>81</v>
      </c>
      <c r="B196" s="137" t="s">
        <v>82</v>
      </c>
      <c r="C196" s="16"/>
      <c r="D196" s="16"/>
      <c r="E196" s="16"/>
      <c r="F196" s="17"/>
      <c r="G196" s="16"/>
      <c r="H196" s="5" t="s">
        <v>27</v>
      </c>
      <c r="I196" s="5" t="s">
        <v>24</v>
      </c>
      <c r="J196" s="5" t="s">
        <v>75</v>
      </c>
      <c r="K196" s="5" t="s">
        <v>103</v>
      </c>
      <c r="L196" s="5" t="s">
        <v>86</v>
      </c>
      <c r="M196" s="10">
        <f>'[1]бюджетная роспись 15-16гг.'!$J$233/1000</f>
        <v>28285</v>
      </c>
    </row>
    <row r="197" spans="1:13" ht="15">
      <c r="A197" s="142"/>
      <c r="B197" s="138"/>
      <c r="C197" s="16"/>
      <c r="D197" s="16"/>
      <c r="E197" s="16"/>
      <c r="F197" s="17"/>
      <c r="G197" s="16"/>
      <c r="H197" s="5" t="s">
        <v>27</v>
      </c>
      <c r="I197" s="5" t="s">
        <v>24</v>
      </c>
      <c r="J197" s="5" t="s">
        <v>75</v>
      </c>
      <c r="K197" s="5" t="s">
        <v>103</v>
      </c>
      <c r="L197" s="5" t="s">
        <v>87</v>
      </c>
      <c r="M197" s="10">
        <f>'[1]бюджетная роспись 15-16гг.'!$J$236/1000</f>
        <v>4699.4</v>
      </c>
    </row>
    <row r="198" spans="1:13" ht="15">
      <c r="A198" s="142"/>
      <c r="B198" s="138"/>
      <c r="C198" s="16"/>
      <c r="D198" s="16"/>
      <c r="E198" s="16"/>
      <c r="F198" s="17"/>
      <c r="G198" s="16"/>
      <c r="H198" s="5" t="s">
        <v>27</v>
      </c>
      <c r="I198" s="5" t="s">
        <v>24</v>
      </c>
      <c r="J198" s="5" t="s">
        <v>75</v>
      </c>
      <c r="K198" s="5" t="s">
        <v>104</v>
      </c>
      <c r="L198" s="5" t="s">
        <v>87</v>
      </c>
      <c r="M198" s="10">
        <f>'[1]бюджетная роспись 15-16гг.'!$J$241/1000</f>
        <v>80.5</v>
      </c>
    </row>
    <row r="199" spans="1:13" ht="15">
      <c r="A199" s="142"/>
      <c r="B199" s="138"/>
      <c r="C199" s="16"/>
      <c r="D199" s="16"/>
      <c r="E199" s="16"/>
      <c r="F199" s="17"/>
      <c r="G199" s="16"/>
      <c r="H199" s="5" t="s">
        <v>27</v>
      </c>
      <c r="I199" s="5" t="s">
        <v>24</v>
      </c>
      <c r="J199" s="5" t="s">
        <v>75</v>
      </c>
      <c r="K199" s="5" t="s">
        <v>104</v>
      </c>
      <c r="L199" s="5" t="s">
        <v>30</v>
      </c>
      <c r="M199" s="10">
        <f>'[1]бюджетная роспись 15-16гг.'!$J$246/1000</f>
        <v>3449.3</v>
      </c>
    </row>
    <row r="200" spans="1:13" ht="15">
      <c r="A200" s="142"/>
      <c r="B200" s="138"/>
      <c r="C200" s="16"/>
      <c r="D200" s="16"/>
      <c r="E200" s="16"/>
      <c r="F200" s="17"/>
      <c r="G200" s="16"/>
      <c r="H200" s="5" t="s">
        <v>27</v>
      </c>
      <c r="I200" s="5" t="s">
        <v>24</v>
      </c>
      <c r="J200" s="5" t="s">
        <v>75</v>
      </c>
      <c r="K200" s="5" t="s">
        <v>104</v>
      </c>
      <c r="L200" s="5" t="s">
        <v>36</v>
      </c>
      <c r="M200" s="10">
        <f>'[1]бюджетная роспись 15-16гг.'!$J$254/1000</f>
        <v>128.4</v>
      </c>
    </row>
    <row r="201" spans="1:13" ht="15">
      <c r="A201" s="142"/>
      <c r="B201" s="138"/>
      <c r="C201" s="16"/>
      <c r="D201" s="16"/>
      <c r="E201" s="16"/>
      <c r="F201" s="17"/>
      <c r="G201" s="16"/>
      <c r="H201" s="5" t="s">
        <v>27</v>
      </c>
      <c r="I201" s="5" t="s">
        <v>24</v>
      </c>
      <c r="J201" s="5" t="s">
        <v>75</v>
      </c>
      <c r="K201" s="5" t="s">
        <v>104</v>
      </c>
      <c r="L201" s="5" t="s">
        <v>37</v>
      </c>
      <c r="M201" s="10">
        <f>'[1]бюджетная роспись 15-16гг.'!$J$256/1000</f>
        <v>4.4</v>
      </c>
    </row>
    <row r="202" spans="1:13" ht="15">
      <c r="A202" s="141"/>
      <c r="B202" s="139"/>
      <c r="C202" s="16"/>
      <c r="D202" s="16"/>
      <c r="E202" s="16"/>
      <c r="F202" s="17"/>
      <c r="G202" s="16"/>
      <c r="H202" s="5" t="s">
        <v>27</v>
      </c>
      <c r="I202" s="5" t="s">
        <v>24</v>
      </c>
      <c r="J202" s="5" t="s">
        <v>75</v>
      </c>
      <c r="K202" s="5" t="s">
        <v>105</v>
      </c>
      <c r="L202" s="5" t="s">
        <v>30</v>
      </c>
      <c r="M202" s="13">
        <f>'[1]бюджетная роспись 15-16гг.'!$J$192/1000</f>
        <v>1707.4</v>
      </c>
    </row>
    <row r="203" spans="1:13" ht="15">
      <c r="A203" s="140" t="s">
        <v>83</v>
      </c>
      <c r="B203" s="137" t="s">
        <v>84</v>
      </c>
      <c r="C203" s="16"/>
      <c r="D203" s="16"/>
      <c r="E203" s="16"/>
      <c r="F203" s="17"/>
      <c r="G203" s="16"/>
      <c r="H203" s="5" t="s">
        <v>27</v>
      </c>
      <c r="I203" s="5" t="s">
        <v>24</v>
      </c>
      <c r="J203" s="5" t="s">
        <v>75</v>
      </c>
      <c r="K203" s="5" t="s">
        <v>85</v>
      </c>
      <c r="L203" s="5" t="s">
        <v>86</v>
      </c>
      <c r="M203" s="10">
        <f>'[1]бюджетная роспись 15-16гг.'!$J$261/1000</f>
        <v>1878.7</v>
      </c>
    </row>
    <row r="204" spans="1:13" ht="15">
      <c r="A204" s="142"/>
      <c r="B204" s="138"/>
      <c r="C204" s="16"/>
      <c r="D204" s="16"/>
      <c r="E204" s="16"/>
      <c r="F204" s="17"/>
      <c r="G204" s="16"/>
      <c r="H204" s="5" t="s">
        <v>27</v>
      </c>
      <c r="I204" s="5" t="s">
        <v>24</v>
      </c>
      <c r="J204" s="5" t="s">
        <v>75</v>
      </c>
      <c r="K204" s="5" t="s">
        <v>85</v>
      </c>
      <c r="L204" s="5" t="s">
        <v>87</v>
      </c>
      <c r="M204" s="10">
        <f>'[1]бюджетная роспись 15-16гг.'!$J$264/1000</f>
        <v>340.5</v>
      </c>
    </row>
    <row r="205" spans="1:13" ht="15">
      <c r="A205" s="142"/>
      <c r="B205" s="138"/>
      <c r="C205" s="16"/>
      <c r="D205" s="16"/>
      <c r="E205" s="16"/>
      <c r="F205" s="17"/>
      <c r="G205" s="16"/>
      <c r="H205" s="5" t="s">
        <v>27</v>
      </c>
      <c r="I205" s="5" t="s">
        <v>24</v>
      </c>
      <c r="J205" s="5" t="s">
        <v>75</v>
      </c>
      <c r="K205" s="5" t="s">
        <v>85</v>
      </c>
      <c r="L205" s="5" t="s">
        <v>30</v>
      </c>
      <c r="M205" s="10">
        <f>'[1]бюджетная роспись 15-16гг.'!$J$268/1000</f>
        <v>253.6</v>
      </c>
    </row>
    <row r="206" spans="1:13" ht="15">
      <c r="A206" s="142"/>
      <c r="B206" s="138"/>
      <c r="C206" s="16"/>
      <c r="D206" s="16"/>
      <c r="E206" s="16"/>
      <c r="F206" s="17"/>
      <c r="G206" s="16"/>
      <c r="H206" s="5" t="s">
        <v>27</v>
      </c>
      <c r="I206" s="5" t="s">
        <v>24</v>
      </c>
      <c r="J206" s="5" t="s">
        <v>75</v>
      </c>
      <c r="K206" s="5" t="s">
        <v>88</v>
      </c>
      <c r="L206" s="5" t="s">
        <v>86</v>
      </c>
      <c r="M206" s="10">
        <f>'[1]бюджетная роспись 15-16гг.'!$J$273/1000</f>
        <v>2114.7</v>
      </c>
    </row>
    <row r="207" spans="1:13" ht="15">
      <c r="A207" s="142"/>
      <c r="B207" s="138"/>
      <c r="C207" s="16"/>
      <c r="D207" s="16"/>
      <c r="E207" s="16"/>
      <c r="F207" s="17"/>
      <c r="G207" s="16"/>
      <c r="H207" s="5" t="s">
        <v>27</v>
      </c>
      <c r="I207" s="5" t="s">
        <v>24</v>
      </c>
      <c r="J207" s="5" t="s">
        <v>75</v>
      </c>
      <c r="K207" s="5" t="s">
        <v>88</v>
      </c>
      <c r="L207" s="5" t="s">
        <v>87</v>
      </c>
      <c r="M207" s="10">
        <f>'[1]бюджетная роспись 15-16гг.'!$J$276/1000</f>
        <v>383.2</v>
      </c>
    </row>
    <row r="208" spans="1:13" ht="15">
      <c r="A208" s="142"/>
      <c r="B208" s="138"/>
      <c r="C208" s="16"/>
      <c r="D208" s="16"/>
      <c r="E208" s="16"/>
      <c r="F208" s="17"/>
      <c r="G208" s="16"/>
      <c r="H208" s="5" t="s">
        <v>27</v>
      </c>
      <c r="I208" s="5" t="s">
        <v>24</v>
      </c>
      <c r="J208" s="5" t="s">
        <v>75</v>
      </c>
      <c r="K208" s="5" t="s">
        <v>88</v>
      </c>
      <c r="L208" s="5" t="s">
        <v>30</v>
      </c>
      <c r="M208" s="10">
        <f>'[1]бюджетная роспись 15-16гг.'!$J$280/1000</f>
        <v>337.8</v>
      </c>
    </row>
    <row r="209" spans="1:13" ht="15">
      <c r="A209" s="142"/>
      <c r="B209" s="138"/>
      <c r="C209" s="16"/>
      <c r="D209" s="16"/>
      <c r="E209" s="16"/>
      <c r="F209" s="17"/>
      <c r="G209" s="16"/>
      <c r="H209" s="5" t="s">
        <v>27</v>
      </c>
      <c r="I209" s="5" t="s">
        <v>24</v>
      </c>
      <c r="J209" s="5" t="s">
        <v>75</v>
      </c>
      <c r="K209" s="5" t="s">
        <v>89</v>
      </c>
      <c r="L209" s="5" t="s">
        <v>30</v>
      </c>
      <c r="M209" s="10">
        <f>'[1]бюджетная роспись 15-16гг.'!$J$285/1000</f>
        <v>238.2</v>
      </c>
    </row>
    <row r="210" spans="1:13" ht="15">
      <c r="A210" s="141"/>
      <c r="B210" s="139"/>
      <c r="C210" s="16"/>
      <c r="D210" s="16"/>
      <c r="E210" s="16"/>
      <c r="F210" s="17"/>
      <c r="G210" s="16"/>
      <c r="H210" s="5" t="s">
        <v>27</v>
      </c>
      <c r="I210" s="5" t="s">
        <v>24</v>
      </c>
      <c r="J210" s="5" t="s">
        <v>75</v>
      </c>
      <c r="K210" s="5" t="s">
        <v>90</v>
      </c>
      <c r="L210" s="5" t="s">
        <v>30</v>
      </c>
      <c r="M210" s="10">
        <f>'[1]бюджетная роспись 15-16гг.'!$J$289/1000</f>
        <v>232.4</v>
      </c>
    </row>
    <row r="211" spans="1:13" ht="50.25" customHeight="1">
      <c r="A211" s="140" t="s">
        <v>91</v>
      </c>
      <c r="B211" s="137" t="s">
        <v>115</v>
      </c>
      <c r="C211" s="16"/>
      <c r="D211" s="16"/>
      <c r="E211" s="16"/>
      <c r="F211" s="17"/>
      <c r="G211" s="16"/>
      <c r="H211" s="5" t="s">
        <v>27</v>
      </c>
      <c r="I211" s="5" t="s">
        <v>92</v>
      </c>
      <c r="J211" s="5" t="s">
        <v>93</v>
      </c>
      <c r="K211" s="5" t="s">
        <v>94</v>
      </c>
      <c r="L211" s="5" t="s">
        <v>30</v>
      </c>
      <c r="M211" s="10">
        <f>'[1]бюджетная роспись 15-16гг.'!$J$297/1000</f>
        <v>202.3</v>
      </c>
    </row>
    <row r="212" spans="1:13" ht="50.25" customHeight="1">
      <c r="A212" s="141"/>
      <c r="B212" s="139"/>
      <c r="C212" s="16"/>
      <c r="D212" s="16"/>
      <c r="E212" s="16"/>
      <c r="F212" s="17"/>
      <c r="G212" s="16"/>
      <c r="H212" s="5" t="s">
        <v>27</v>
      </c>
      <c r="I212" s="5" t="s">
        <v>92</v>
      </c>
      <c r="J212" s="5" t="s">
        <v>93</v>
      </c>
      <c r="K212" s="5" t="s">
        <v>94</v>
      </c>
      <c r="L212" s="5" t="s">
        <v>95</v>
      </c>
      <c r="M212" s="10">
        <f>'[1]бюджетная роспись 15-16гг.'!$J$300/1000</f>
        <v>63222</v>
      </c>
    </row>
    <row r="213" spans="1:13" ht="15">
      <c r="A213" s="143" t="s">
        <v>98</v>
      </c>
      <c r="B213" s="137" t="s">
        <v>116</v>
      </c>
      <c r="C213" s="16"/>
      <c r="D213" s="16"/>
      <c r="E213" s="16"/>
      <c r="F213" s="17"/>
      <c r="G213" s="16"/>
      <c r="H213" s="5" t="s">
        <v>27</v>
      </c>
      <c r="I213" s="5" t="s">
        <v>92</v>
      </c>
      <c r="J213" s="5" t="s">
        <v>93</v>
      </c>
      <c r="K213" s="5" t="s">
        <v>96</v>
      </c>
      <c r="L213" s="5" t="s">
        <v>30</v>
      </c>
      <c r="M213" s="10">
        <f>'[1]бюджетная роспись 15-16гг.'!$J$304/1000</f>
        <v>41</v>
      </c>
    </row>
    <row r="214" spans="1:13" ht="15">
      <c r="A214" s="144"/>
      <c r="B214" s="138"/>
      <c r="C214" s="16"/>
      <c r="D214" s="16"/>
      <c r="E214" s="16"/>
      <c r="F214" s="17"/>
      <c r="G214" s="16"/>
      <c r="H214" s="5" t="s">
        <v>27</v>
      </c>
      <c r="I214" s="5" t="s">
        <v>92</v>
      </c>
      <c r="J214" s="5" t="s">
        <v>93</v>
      </c>
      <c r="K214" s="5" t="s">
        <v>96</v>
      </c>
      <c r="L214" s="5" t="s">
        <v>97</v>
      </c>
      <c r="M214" s="10">
        <f>'[1]бюджетная роспись 15-16гг.'!$J$307/1000</f>
        <v>13702.8</v>
      </c>
    </row>
    <row r="215" spans="1:13" ht="15">
      <c r="A215" s="144"/>
      <c r="B215" s="138"/>
      <c r="C215" s="16"/>
      <c r="D215" s="16"/>
      <c r="E215" s="16"/>
      <c r="F215" s="17"/>
      <c r="G215" s="16"/>
      <c r="H215" s="5" t="s">
        <v>27</v>
      </c>
      <c r="I215" s="5" t="s">
        <v>92</v>
      </c>
      <c r="J215" s="5" t="s">
        <v>93</v>
      </c>
      <c r="K215" s="5" t="s">
        <v>99</v>
      </c>
      <c r="L215" s="5" t="s">
        <v>30</v>
      </c>
      <c r="M215" s="10">
        <f>'[1]бюджетная роспись 15-16гг.'!$J$311/1000</f>
        <v>16.9</v>
      </c>
    </row>
    <row r="216" spans="1:13" ht="15">
      <c r="A216" s="144"/>
      <c r="B216" s="138"/>
      <c r="C216" s="16"/>
      <c r="D216" s="16"/>
      <c r="E216" s="16"/>
      <c r="F216" s="17"/>
      <c r="G216" s="16"/>
      <c r="H216" s="5" t="s">
        <v>27</v>
      </c>
      <c r="I216" s="5" t="s">
        <v>92</v>
      </c>
      <c r="J216" s="5" t="s">
        <v>93</v>
      </c>
      <c r="K216" s="5" t="s">
        <v>99</v>
      </c>
      <c r="L216" s="5" t="s">
        <v>97</v>
      </c>
      <c r="M216" s="10">
        <f>'[1]бюджетная роспись 15-16гг.'!$J$314/1000</f>
        <v>8252.4</v>
      </c>
    </row>
    <row r="217" spans="1:13" ht="15">
      <c r="A217" s="144"/>
      <c r="B217" s="138"/>
      <c r="C217" s="16"/>
      <c r="D217" s="16"/>
      <c r="E217" s="16"/>
      <c r="F217" s="17"/>
      <c r="G217" s="16"/>
      <c r="H217" s="5" t="s">
        <v>27</v>
      </c>
      <c r="I217" s="5" t="s">
        <v>92</v>
      </c>
      <c r="J217" s="5" t="s">
        <v>93</v>
      </c>
      <c r="K217" s="5" t="s">
        <v>100</v>
      </c>
      <c r="L217" s="5" t="s">
        <v>30</v>
      </c>
      <c r="M217" s="10">
        <f>'[1]бюджетная роспись 15-16гг.'!$J$318/1000</f>
        <v>220.2</v>
      </c>
    </row>
    <row r="218" spans="1:13" ht="15">
      <c r="A218" s="145"/>
      <c r="B218" s="139"/>
      <c r="C218" s="16"/>
      <c r="D218" s="16"/>
      <c r="E218" s="16"/>
      <c r="F218" s="17"/>
      <c r="G218" s="16"/>
      <c r="H218" s="5" t="s">
        <v>27</v>
      </c>
      <c r="I218" s="5" t="s">
        <v>92</v>
      </c>
      <c r="J218" s="5" t="s">
        <v>93</v>
      </c>
      <c r="K218" s="5" t="s">
        <v>100</v>
      </c>
      <c r="L218" s="5" t="s">
        <v>97</v>
      </c>
      <c r="M218" s="10">
        <f>'[1]бюджетная роспись 15-16гг.'!$J$321/1000</f>
        <v>73398.1</v>
      </c>
    </row>
    <row r="219" spans="1:13" ht="165.75">
      <c r="A219" s="6" t="s">
        <v>101</v>
      </c>
      <c r="B219" s="6" t="s">
        <v>117</v>
      </c>
      <c r="C219" s="16"/>
      <c r="D219" s="16"/>
      <c r="E219" s="16"/>
      <c r="F219" s="17"/>
      <c r="G219" s="16"/>
      <c r="H219" s="5" t="s">
        <v>27</v>
      </c>
      <c r="I219" s="5" t="s">
        <v>24</v>
      </c>
      <c r="J219" s="5" t="s">
        <v>46</v>
      </c>
      <c r="K219" s="5" t="s">
        <v>102</v>
      </c>
      <c r="L219" s="5" t="s">
        <v>95</v>
      </c>
      <c r="M219" s="10">
        <f>'[1]бюджетная роспись 15-16гг.'!$J$166/1000</f>
        <v>3578.4</v>
      </c>
    </row>
    <row r="220" spans="1:13" ht="15">
      <c r="A220" s="129" t="s">
        <v>19</v>
      </c>
      <c r="B220" s="129"/>
      <c r="C220" s="129"/>
      <c r="D220" s="129"/>
      <c r="E220" s="129"/>
      <c r="F220" s="129"/>
      <c r="G220" s="129"/>
      <c r="H220" s="5" t="s">
        <v>17</v>
      </c>
      <c r="I220" s="5" t="s">
        <v>17</v>
      </c>
      <c r="J220" s="5" t="s">
        <v>17</v>
      </c>
      <c r="K220" s="5" t="s">
        <v>17</v>
      </c>
      <c r="L220" s="5" t="s">
        <v>17</v>
      </c>
      <c r="M220" s="14">
        <f>M161+M195</f>
        <v>4587517.89</v>
      </c>
    </row>
    <row r="223" spans="1:13" ht="15">
      <c r="A223" s="128" t="s">
        <v>1</v>
      </c>
      <c r="B223" s="128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</row>
    <row r="224" spans="1:13" ht="15">
      <c r="A224" s="128" t="s">
        <v>2</v>
      </c>
      <c r="B224" s="128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</row>
    <row r="225" spans="1:13" ht="15">
      <c r="A225" s="128" t="s">
        <v>108</v>
      </c>
      <c r="B225" s="128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</row>
    <row r="226" spans="1:13" ht="15">
      <c r="A226" s="128" t="s">
        <v>22</v>
      </c>
      <c r="B226" s="128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</row>
    <row r="227" spans="1:13" ht="15">
      <c r="A227" s="128" t="s">
        <v>3</v>
      </c>
      <c r="B227" s="128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</row>
    <row r="228" ht="15">
      <c r="A228" s="2"/>
    </row>
    <row r="229" spans="1:13" ht="15">
      <c r="A229" s="129"/>
      <c r="B229" s="129"/>
      <c r="C229" s="130" t="s">
        <v>23</v>
      </c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</row>
    <row r="230" spans="1:13" ht="15">
      <c r="A230" s="129"/>
      <c r="B230" s="129"/>
      <c r="C230" s="130" t="s">
        <v>4</v>
      </c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</row>
    <row r="231" spans="1:13" ht="15">
      <c r="A231" s="130" t="s">
        <v>5</v>
      </c>
      <c r="B231" s="130" t="s">
        <v>20</v>
      </c>
      <c r="C231" s="130" t="s">
        <v>6</v>
      </c>
      <c r="D231" s="130" t="s">
        <v>7</v>
      </c>
      <c r="E231" s="130" t="s">
        <v>21</v>
      </c>
      <c r="F231" s="130" t="s">
        <v>8</v>
      </c>
      <c r="G231" s="130" t="s">
        <v>9</v>
      </c>
      <c r="H231" s="130" t="s">
        <v>10</v>
      </c>
      <c r="I231" s="130"/>
      <c r="J231" s="130"/>
      <c r="K231" s="130"/>
      <c r="L231" s="130"/>
      <c r="M231" s="130" t="s">
        <v>11</v>
      </c>
    </row>
    <row r="232" spans="1:13" ht="15">
      <c r="A232" s="130"/>
      <c r="B232" s="130"/>
      <c r="C232" s="130"/>
      <c r="D232" s="130"/>
      <c r="E232" s="130"/>
      <c r="F232" s="130"/>
      <c r="G232" s="130"/>
      <c r="H232" s="17" t="s">
        <v>12</v>
      </c>
      <c r="I232" s="17" t="s">
        <v>13</v>
      </c>
      <c r="J232" s="17" t="s">
        <v>14</v>
      </c>
      <c r="K232" s="17" t="s">
        <v>15</v>
      </c>
      <c r="L232" s="17" t="s">
        <v>16</v>
      </c>
      <c r="M232" s="130"/>
    </row>
    <row r="233" spans="1:13" ht="38.25">
      <c r="A233" s="7">
        <v>1</v>
      </c>
      <c r="B233" s="11" t="s">
        <v>33</v>
      </c>
      <c r="C233" s="16"/>
      <c r="D233" s="16"/>
      <c r="E233" s="16"/>
      <c r="F233" s="17" t="s">
        <v>17</v>
      </c>
      <c r="G233" s="16"/>
      <c r="H233" s="17" t="s">
        <v>17</v>
      </c>
      <c r="I233" s="17" t="s">
        <v>17</v>
      </c>
      <c r="J233" s="17" t="s">
        <v>17</v>
      </c>
      <c r="K233" s="17" t="s">
        <v>17</v>
      </c>
      <c r="L233" s="17" t="s">
        <v>17</v>
      </c>
      <c r="M233" s="14">
        <f>SUM(M234:M266)</f>
        <v>4380750.29</v>
      </c>
    </row>
    <row r="234" spans="1:13" ht="15">
      <c r="A234" s="131" t="s">
        <v>34</v>
      </c>
      <c r="B234" s="134" t="s">
        <v>35</v>
      </c>
      <c r="C234" s="16"/>
      <c r="D234" s="16"/>
      <c r="E234" s="16"/>
      <c r="F234" s="17"/>
      <c r="G234" s="16"/>
      <c r="H234" s="5">
        <v>974</v>
      </c>
      <c r="I234" s="5" t="s">
        <v>24</v>
      </c>
      <c r="J234" s="5" t="s">
        <v>25</v>
      </c>
      <c r="K234" s="5" t="s">
        <v>26</v>
      </c>
      <c r="L234" s="17">
        <v>111</v>
      </c>
      <c r="M234" s="10">
        <f>'[1]бюджетная роспись 15-16гг.'!$J$19/1000</f>
        <v>1323.04</v>
      </c>
    </row>
    <row r="235" spans="1:13" ht="15">
      <c r="A235" s="132"/>
      <c r="B235" s="135"/>
      <c r="C235" s="16"/>
      <c r="D235" s="16"/>
      <c r="E235" s="16"/>
      <c r="F235" s="16"/>
      <c r="G235" s="16"/>
      <c r="H235" s="5">
        <v>974</v>
      </c>
      <c r="I235" s="5" t="s">
        <v>24</v>
      </c>
      <c r="J235" s="5" t="s">
        <v>25</v>
      </c>
      <c r="K235" s="5" t="s">
        <v>26</v>
      </c>
      <c r="L235" s="5" t="s">
        <v>30</v>
      </c>
      <c r="M235" s="10">
        <f>'[1]бюджетная роспись 15-16гг.'!$J$23/1000</f>
        <v>2197.4</v>
      </c>
    </row>
    <row r="236" spans="1:13" ht="15">
      <c r="A236" s="132"/>
      <c r="B236" s="135"/>
      <c r="C236" s="16"/>
      <c r="D236" s="16"/>
      <c r="E236" s="16"/>
      <c r="F236" s="16"/>
      <c r="G236" s="16"/>
      <c r="H236" s="5">
        <v>974</v>
      </c>
      <c r="I236" s="5" t="s">
        <v>24</v>
      </c>
      <c r="J236" s="5" t="s">
        <v>25</v>
      </c>
      <c r="K236" s="5" t="s">
        <v>26</v>
      </c>
      <c r="L236" s="5" t="s">
        <v>31</v>
      </c>
      <c r="M236" s="10">
        <f>'[1]бюджетная роспись 15-16гг.'!$J$30/1000</f>
        <v>333980.344</v>
      </c>
    </row>
    <row r="237" spans="1:13" ht="15">
      <c r="A237" s="132"/>
      <c r="B237" s="135"/>
      <c r="C237" s="16"/>
      <c r="D237" s="16"/>
      <c r="E237" s="16"/>
      <c r="F237" s="16"/>
      <c r="G237" s="16"/>
      <c r="H237" s="5">
        <v>974</v>
      </c>
      <c r="I237" s="5" t="s">
        <v>24</v>
      </c>
      <c r="J237" s="5" t="s">
        <v>25</v>
      </c>
      <c r="K237" s="5" t="s">
        <v>26</v>
      </c>
      <c r="L237" s="5" t="s">
        <v>32</v>
      </c>
      <c r="M237" s="10">
        <f>'[1]бюджетная роспись 15-16гг.'!$J$43/1000</f>
        <v>5641.88</v>
      </c>
    </row>
    <row r="238" spans="1:13" ht="15">
      <c r="A238" s="132"/>
      <c r="B238" s="135"/>
      <c r="C238" s="16"/>
      <c r="D238" s="16"/>
      <c r="E238" s="16"/>
      <c r="F238" s="16"/>
      <c r="G238" s="16"/>
      <c r="H238" s="5">
        <v>974</v>
      </c>
      <c r="I238" s="5" t="s">
        <v>24</v>
      </c>
      <c r="J238" s="5" t="s">
        <v>25</v>
      </c>
      <c r="K238" s="5" t="s">
        <v>26</v>
      </c>
      <c r="L238" s="5" t="s">
        <v>36</v>
      </c>
      <c r="M238" s="10">
        <f>'[1]бюджетная роспись 15-16гг.'!$J$56/1000</f>
        <v>656.47</v>
      </c>
    </row>
    <row r="239" spans="1:13" ht="15">
      <c r="A239" s="133"/>
      <c r="B239" s="136"/>
      <c r="C239" s="16"/>
      <c r="D239" s="16"/>
      <c r="E239" s="16"/>
      <c r="F239" s="16"/>
      <c r="G239" s="16"/>
      <c r="H239" s="5">
        <v>974</v>
      </c>
      <c r="I239" s="5" t="s">
        <v>24</v>
      </c>
      <c r="J239" s="5" t="s">
        <v>25</v>
      </c>
      <c r="K239" s="5" t="s">
        <v>26</v>
      </c>
      <c r="L239" s="5" t="s">
        <v>37</v>
      </c>
      <c r="M239" s="10">
        <f>'[1]бюджетная роспись 15-16гг.'!$J$58/1000</f>
        <v>0</v>
      </c>
    </row>
    <row r="240" spans="1:13" ht="51">
      <c r="A240" s="4" t="s">
        <v>38</v>
      </c>
      <c r="B240" s="16" t="s">
        <v>39</v>
      </c>
      <c r="C240" s="16"/>
      <c r="D240" s="16"/>
      <c r="E240" s="16"/>
      <c r="F240" s="16"/>
      <c r="G240" s="16"/>
      <c r="H240" s="5" t="s">
        <v>27</v>
      </c>
      <c r="I240" s="5" t="s">
        <v>24</v>
      </c>
      <c r="J240" s="5" t="s">
        <v>25</v>
      </c>
      <c r="K240" s="5" t="s">
        <v>28</v>
      </c>
      <c r="L240" s="5" t="s">
        <v>29</v>
      </c>
      <c r="M240" s="10">
        <f>'[1]бюджетная роспись 15-16гг.'!$J$77/1000</f>
        <v>15153.4</v>
      </c>
    </row>
    <row r="241" spans="1:13" ht="20.25" customHeight="1">
      <c r="A241" s="131" t="s">
        <v>42</v>
      </c>
      <c r="B241" s="137" t="s">
        <v>43</v>
      </c>
      <c r="C241" s="16"/>
      <c r="D241" s="16"/>
      <c r="E241" s="16"/>
      <c r="F241" s="16"/>
      <c r="G241" s="16"/>
      <c r="H241" s="5" t="s">
        <v>27</v>
      </c>
      <c r="I241" s="5" t="s">
        <v>24</v>
      </c>
      <c r="J241" s="5" t="s">
        <v>25</v>
      </c>
      <c r="K241" s="5" t="s">
        <v>40</v>
      </c>
      <c r="L241" s="5" t="s">
        <v>41</v>
      </c>
      <c r="M241" s="10">
        <f>'[1]бюджетная роспись 15-16гг.'!$J$82/1000</f>
        <v>23092.8</v>
      </c>
    </row>
    <row r="242" spans="1:13" ht="20.25" customHeight="1">
      <c r="A242" s="132"/>
      <c r="B242" s="138"/>
      <c r="C242" s="16"/>
      <c r="D242" s="16"/>
      <c r="E242" s="16"/>
      <c r="F242" s="16"/>
      <c r="G242" s="16"/>
      <c r="H242" s="5" t="s">
        <v>27</v>
      </c>
      <c r="I242" s="5" t="s">
        <v>24</v>
      </c>
      <c r="J242" s="5" t="s">
        <v>25</v>
      </c>
      <c r="K242" s="5" t="s">
        <v>40</v>
      </c>
      <c r="L242" s="5" t="s">
        <v>30</v>
      </c>
      <c r="M242" s="10">
        <f>'[1]бюджетная роспись 15-16гг.'!$J$86/1000</f>
        <v>68.7</v>
      </c>
    </row>
    <row r="243" spans="1:13" ht="20.25" customHeight="1">
      <c r="A243" s="132"/>
      <c r="B243" s="138"/>
      <c r="C243" s="16"/>
      <c r="D243" s="16"/>
      <c r="E243" s="16"/>
      <c r="F243" s="16"/>
      <c r="G243" s="16"/>
      <c r="H243" s="5" t="s">
        <v>27</v>
      </c>
      <c r="I243" s="5" t="s">
        <v>24</v>
      </c>
      <c r="J243" s="5" t="s">
        <v>25</v>
      </c>
      <c r="K243" s="5" t="s">
        <v>40</v>
      </c>
      <c r="L243" s="5" t="s">
        <v>31</v>
      </c>
      <c r="M243" s="10">
        <f>'[1]бюджетная роспись 15-16гг.'!$J$90/1000</f>
        <v>1438397.1</v>
      </c>
    </row>
    <row r="244" spans="1:13" ht="20.25" customHeight="1">
      <c r="A244" s="133"/>
      <c r="B244" s="139"/>
      <c r="C244" s="16"/>
      <c r="D244" s="16"/>
      <c r="E244" s="16"/>
      <c r="F244" s="16"/>
      <c r="G244" s="16"/>
      <c r="H244" s="5" t="s">
        <v>27</v>
      </c>
      <c r="I244" s="5" t="s">
        <v>24</v>
      </c>
      <c r="J244" s="5" t="s">
        <v>25</v>
      </c>
      <c r="K244" s="5" t="s">
        <v>40</v>
      </c>
      <c r="L244" s="5" t="s">
        <v>32</v>
      </c>
      <c r="M244" s="10">
        <f>'[1]бюджетная роспись 15-16гг.'!$J$94/1000</f>
        <v>26975.6</v>
      </c>
    </row>
    <row r="245" spans="1:13" ht="20.25" customHeight="1">
      <c r="A245" s="131" t="s">
        <v>44</v>
      </c>
      <c r="B245" s="137" t="s">
        <v>45</v>
      </c>
      <c r="C245" s="16"/>
      <c r="D245" s="16"/>
      <c r="E245" s="16"/>
      <c r="F245" s="16"/>
      <c r="G245" s="16"/>
      <c r="H245" s="5" t="s">
        <v>27</v>
      </c>
      <c r="I245" s="5" t="s">
        <v>24</v>
      </c>
      <c r="J245" s="5" t="s">
        <v>46</v>
      </c>
      <c r="K245" s="5" t="s">
        <v>47</v>
      </c>
      <c r="L245" s="5" t="s">
        <v>31</v>
      </c>
      <c r="M245" s="10">
        <f>'[1]бюджетная роспись 15-16гг.'!$J$100/1000</f>
        <v>319556.911</v>
      </c>
    </row>
    <row r="246" spans="1:13" ht="20.25" customHeight="1">
      <c r="A246" s="133"/>
      <c r="B246" s="139"/>
      <c r="C246" s="16"/>
      <c r="D246" s="16"/>
      <c r="E246" s="16"/>
      <c r="F246" s="16"/>
      <c r="G246" s="16"/>
      <c r="H246" s="5" t="s">
        <v>27</v>
      </c>
      <c r="I246" s="5" t="s">
        <v>24</v>
      </c>
      <c r="J246" s="5" t="s">
        <v>46</v>
      </c>
      <c r="K246" s="5" t="s">
        <v>47</v>
      </c>
      <c r="L246" s="5" t="s">
        <v>32</v>
      </c>
      <c r="M246" s="10">
        <f>'[1]бюджетная роспись 15-16гг.'!$J$113/1000</f>
        <v>10521.136</v>
      </c>
    </row>
    <row r="247" spans="1:13" ht="39.75" customHeight="1">
      <c r="A247" s="131" t="s">
        <v>48</v>
      </c>
      <c r="B247" s="137" t="s">
        <v>49</v>
      </c>
      <c r="C247" s="16"/>
      <c r="D247" s="16"/>
      <c r="E247" s="16"/>
      <c r="F247" s="16"/>
      <c r="G247" s="16"/>
      <c r="H247" s="5" t="s">
        <v>27</v>
      </c>
      <c r="I247" s="5" t="s">
        <v>24</v>
      </c>
      <c r="J247" s="5" t="s">
        <v>46</v>
      </c>
      <c r="K247" s="5" t="s">
        <v>50</v>
      </c>
      <c r="L247" s="5" t="s">
        <v>31</v>
      </c>
      <c r="M247" s="10">
        <f>'[1]бюджетная роспись 15-16гг.'!$J$172/1000</f>
        <v>1421956.9</v>
      </c>
    </row>
    <row r="248" spans="1:13" ht="39.75" customHeight="1">
      <c r="A248" s="133"/>
      <c r="B248" s="139"/>
      <c r="C248" s="16"/>
      <c r="D248" s="16"/>
      <c r="E248" s="16"/>
      <c r="F248" s="16"/>
      <c r="G248" s="16"/>
      <c r="H248" s="5" t="s">
        <v>27</v>
      </c>
      <c r="I248" s="5" t="s">
        <v>24</v>
      </c>
      <c r="J248" s="5" t="s">
        <v>46</v>
      </c>
      <c r="K248" s="5" t="s">
        <v>50</v>
      </c>
      <c r="L248" s="5" t="s">
        <v>32</v>
      </c>
      <c r="M248" s="10">
        <f>'[1]бюджетная роспись 15-16гг.'!$J$175/1000</f>
        <v>30395.6</v>
      </c>
    </row>
    <row r="249" spans="1:13" ht="39" customHeight="1">
      <c r="A249" s="4" t="s">
        <v>51</v>
      </c>
      <c r="B249" s="16" t="s">
        <v>52</v>
      </c>
      <c r="C249" s="16"/>
      <c r="D249" s="16"/>
      <c r="E249" s="16"/>
      <c r="F249" s="16"/>
      <c r="G249" s="16"/>
      <c r="H249" s="5" t="s">
        <v>27</v>
      </c>
      <c r="I249" s="5" t="s">
        <v>24</v>
      </c>
      <c r="J249" s="5" t="s">
        <v>46</v>
      </c>
      <c r="K249" s="5" t="s">
        <v>53</v>
      </c>
      <c r="L249" s="5" t="s">
        <v>31</v>
      </c>
      <c r="M249" s="10">
        <f>'[1]бюджетная роспись 15-16гг.'!$J$127/1000</f>
        <v>308304.509</v>
      </c>
    </row>
    <row r="250" spans="1:13" ht="25.5">
      <c r="A250" s="4" t="s">
        <v>54</v>
      </c>
      <c r="B250" s="16" t="s">
        <v>55</v>
      </c>
      <c r="C250" s="16"/>
      <c r="D250" s="16"/>
      <c r="E250" s="16"/>
      <c r="F250" s="16"/>
      <c r="G250" s="16"/>
      <c r="H250" s="5" t="s">
        <v>27</v>
      </c>
      <c r="I250" s="5" t="s">
        <v>24</v>
      </c>
      <c r="J250" s="5" t="s">
        <v>46</v>
      </c>
      <c r="K250" s="5" t="s">
        <v>56</v>
      </c>
      <c r="L250" s="5" t="s">
        <v>31</v>
      </c>
      <c r="M250" s="10">
        <f>'[1]бюджетная роспись 15-16гг.'!$J$141/1000</f>
        <v>8690</v>
      </c>
    </row>
    <row r="251" spans="1:13" ht="15">
      <c r="A251" s="131" t="s">
        <v>57</v>
      </c>
      <c r="B251" s="137" t="s">
        <v>58</v>
      </c>
      <c r="C251" s="16"/>
      <c r="D251" s="16"/>
      <c r="E251" s="16"/>
      <c r="F251" s="16"/>
      <c r="G251" s="16"/>
      <c r="H251" s="5" t="s">
        <v>27</v>
      </c>
      <c r="I251" s="5" t="s">
        <v>24</v>
      </c>
      <c r="J251" s="5" t="s">
        <v>25</v>
      </c>
      <c r="K251" s="5" t="s">
        <v>59</v>
      </c>
      <c r="L251" s="5" t="s">
        <v>30</v>
      </c>
      <c r="M251" s="10">
        <f>'[1]бюджетная роспись 15-16гг.'!$J$63/1000</f>
        <v>3018</v>
      </c>
    </row>
    <row r="252" spans="1:13" ht="15">
      <c r="A252" s="132"/>
      <c r="B252" s="138"/>
      <c r="C252" s="16"/>
      <c r="D252" s="16"/>
      <c r="E252" s="16"/>
      <c r="F252" s="16"/>
      <c r="G252" s="16"/>
      <c r="H252" s="5" t="s">
        <v>27</v>
      </c>
      <c r="I252" s="5" t="s">
        <v>24</v>
      </c>
      <c r="J252" s="5" t="s">
        <v>25</v>
      </c>
      <c r="K252" s="5" t="s">
        <v>59</v>
      </c>
      <c r="L252" s="5" t="s">
        <v>29</v>
      </c>
      <c r="M252" s="10">
        <f>'[1]бюджетная роспись 15-16гг.'!$J$66/1000</f>
        <v>61154.100000000006</v>
      </c>
    </row>
    <row r="253" spans="1:13" ht="15">
      <c r="A253" s="133"/>
      <c r="B253" s="139"/>
      <c r="C253" s="16"/>
      <c r="D253" s="16"/>
      <c r="E253" s="16"/>
      <c r="F253" s="16"/>
      <c r="G253" s="16"/>
      <c r="H253" s="5" t="s">
        <v>27</v>
      </c>
      <c r="I253" s="5" t="s">
        <v>24</v>
      </c>
      <c r="J253" s="5" t="s">
        <v>25</v>
      </c>
      <c r="K253" s="5" t="s">
        <v>59</v>
      </c>
      <c r="L253" s="5" t="s">
        <v>60</v>
      </c>
      <c r="M253" s="10">
        <f>'[1]бюджетная роспись 15-16гг.'!$J$69/1000</f>
        <v>1400.5</v>
      </c>
    </row>
    <row r="254" spans="1:13" ht="15">
      <c r="A254" s="131" t="s">
        <v>61</v>
      </c>
      <c r="B254" s="137" t="s">
        <v>62</v>
      </c>
      <c r="C254" s="16"/>
      <c r="D254" s="16"/>
      <c r="E254" s="16"/>
      <c r="F254" s="16"/>
      <c r="G254" s="16"/>
      <c r="H254" s="5" t="s">
        <v>27</v>
      </c>
      <c r="I254" s="5" t="s">
        <v>24</v>
      </c>
      <c r="J254" s="5" t="s">
        <v>46</v>
      </c>
      <c r="K254" s="5" t="s">
        <v>59</v>
      </c>
      <c r="L254" s="5" t="s">
        <v>29</v>
      </c>
      <c r="M254" s="10">
        <f>'[1]бюджетная роспись 15-16гг.'!$J$156/1000</f>
        <v>110952.5</v>
      </c>
    </row>
    <row r="255" spans="1:13" ht="15">
      <c r="A255" s="133"/>
      <c r="B255" s="139"/>
      <c r="C255" s="16"/>
      <c r="D255" s="16"/>
      <c r="E255" s="16"/>
      <c r="F255" s="16"/>
      <c r="G255" s="16"/>
      <c r="H255" s="5" t="s">
        <v>27</v>
      </c>
      <c r="I255" s="5" t="s">
        <v>24</v>
      </c>
      <c r="J255" s="5" t="s">
        <v>46</v>
      </c>
      <c r="K255" s="5" t="s">
        <v>59</v>
      </c>
      <c r="L255" s="5" t="s">
        <v>60</v>
      </c>
      <c r="M255" s="10">
        <f>'[1]бюджетная роспись 15-16гг.'!$J$159/1000</f>
        <v>2009.5</v>
      </c>
    </row>
    <row r="256" spans="1:13" ht="15">
      <c r="A256" s="131" t="s">
        <v>63</v>
      </c>
      <c r="B256" s="137" t="s">
        <v>64</v>
      </c>
      <c r="C256" s="16"/>
      <c r="D256" s="16"/>
      <c r="E256" s="16"/>
      <c r="F256" s="16"/>
      <c r="G256" s="16"/>
      <c r="H256" s="5" t="s">
        <v>27</v>
      </c>
      <c r="I256" s="5" t="s">
        <v>24</v>
      </c>
      <c r="J256" s="5" t="s">
        <v>24</v>
      </c>
      <c r="K256" s="5" t="s">
        <v>59</v>
      </c>
      <c r="L256" s="5" t="s">
        <v>29</v>
      </c>
      <c r="M256" s="10">
        <f>'[1]бюджетная роспись 15-16гг.'!$J$182/1000</f>
        <v>4635.23</v>
      </c>
    </row>
    <row r="257" spans="1:13" ht="15">
      <c r="A257" s="133"/>
      <c r="B257" s="139"/>
      <c r="C257" s="16"/>
      <c r="D257" s="16"/>
      <c r="E257" s="16"/>
      <c r="F257" s="16"/>
      <c r="G257" s="16"/>
      <c r="H257" s="5" t="s">
        <v>27</v>
      </c>
      <c r="I257" s="5" t="s">
        <v>24</v>
      </c>
      <c r="J257" s="5" t="s">
        <v>24</v>
      </c>
      <c r="K257" s="5" t="s">
        <v>59</v>
      </c>
      <c r="L257" s="5" t="s">
        <v>60</v>
      </c>
      <c r="M257" s="10">
        <f>'[1]бюджетная роспись 15-16гг.'!$J$185/1000</f>
        <v>110.67</v>
      </c>
    </row>
    <row r="258" spans="1:13" ht="15">
      <c r="A258" s="131" t="s">
        <v>65</v>
      </c>
      <c r="B258" s="137" t="s">
        <v>66</v>
      </c>
      <c r="C258" s="16"/>
      <c r="D258" s="16"/>
      <c r="E258" s="16"/>
      <c r="F258" s="16"/>
      <c r="G258" s="16"/>
      <c r="H258" s="5" t="s">
        <v>27</v>
      </c>
      <c r="I258" s="5" t="s">
        <v>24</v>
      </c>
      <c r="J258" s="5" t="s">
        <v>25</v>
      </c>
      <c r="K258" s="5" t="s">
        <v>67</v>
      </c>
      <c r="L258" s="5" t="s">
        <v>68</v>
      </c>
      <c r="M258" s="10">
        <v>1413.642</v>
      </c>
    </row>
    <row r="259" spans="1:13" ht="15">
      <c r="A259" s="133"/>
      <c r="B259" s="139"/>
      <c r="C259" s="16"/>
      <c r="D259" s="16"/>
      <c r="E259" s="16"/>
      <c r="F259" s="16"/>
      <c r="G259" s="16"/>
      <c r="H259" s="5" t="s">
        <v>27</v>
      </c>
      <c r="I259" s="5" t="s">
        <v>24</v>
      </c>
      <c r="J259" s="5" t="s">
        <v>25</v>
      </c>
      <c r="K259" s="5" t="s">
        <v>67</v>
      </c>
      <c r="L259" s="5" t="s">
        <v>29</v>
      </c>
      <c r="M259" s="10">
        <v>92996.358</v>
      </c>
    </row>
    <row r="260" spans="1:13" ht="76.5">
      <c r="A260" s="4" t="s">
        <v>69</v>
      </c>
      <c r="B260" s="16" t="s">
        <v>70</v>
      </c>
      <c r="C260" s="16"/>
      <c r="D260" s="16"/>
      <c r="E260" s="16"/>
      <c r="F260" s="16"/>
      <c r="G260" s="16"/>
      <c r="H260" s="5" t="s">
        <v>27</v>
      </c>
      <c r="I260" s="5" t="s">
        <v>24</v>
      </c>
      <c r="J260" s="5" t="s">
        <v>46</v>
      </c>
      <c r="K260" s="5" t="s">
        <v>67</v>
      </c>
      <c r="L260" s="5" t="s">
        <v>29</v>
      </c>
      <c r="M260" s="10">
        <v>27744.2</v>
      </c>
    </row>
    <row r="261" spans="1:13" ht="89.25">
      <c r="A261" s="4" t="s">
        <v>71</v>
      </c>
      <c r="B261" s="16" t="s">
        <v>72</v>
      </c>
      <c r="C261" s="16"/>
      <c r="D261" s="16"/>
      <c r="E261" s="16"/>
      <c r="F261" s="16"/>
      <c r="G261" s="16"/>
      <c r="H261" s="9" t="s">
        <v>27</v>
      </c>
      <c r="I261" s="9" t="s">
        <v>24</v>
      </c>
      <c r="J261" s="8" t="s">
        <v>46</v>
      </c>
      <c r="K261" s="8" t="s">
        <v>67</v>
      </c>
      <c r="L261" s="9" t="s">
        <v>29</v>
      </c>
      <c r="M261" s="13">
        <v>6000</v>
      </c>
    </row>
    <row r="262" spans="1:13" ht="63.75">
      <c r="A262" s="4" t="s">
        <v>73</v>
      </c>
      <c r="B262" s="16" t="s">
        <v>74</v>
      </c>
      <c r="C262" s="16"/>
      <c r="D262" s="16"/>
      <c r="E262" s="16"/>
      <c r="F262" s="16"/>
      <c r="G262" s="16"/>
      <c r="H262" s="5" t="s">
        <v>27</v>
      </c>
      <c r="I262" s="5" t="s">
        <v>24</v>
      </c>
      <c r="J262" s="5" t="s">
        <v>75</v>
      </c>
      <c r="K262" s="5" t="s">
        <v>76</v>
      </c>
      <c r="L262" s="5" t="s">
        <v>31</v>
      </c>
      <c r="M262" s="10">
        <f>'[1]бюджетная роспись 15-16гг.'!$J$200/1000</f>
        <v>116678.2</v>
      </c>
    </row>
    <row r="263" spans="1:13" ht="15">
      <c r="A263" s="131" t="s">
        <v>77</v>
      </c>
      <c r="B263" s="137" t="s">
        <v>78</v>
      </c>
      <c r="C263" s="16"/>
      <c r="D263" s="16"/>
      <c r="E263" s="16"/>
      <c r="F263" s="16"/>
      <c r="G263" s="16"/>
      <c r="H263" s="5" t="s">
        <v>27</v>
      </c>
      <c r="I263" s="5" t="s">
        <v>24</v>
      </c>
      <c r="J263" s="5" t="s">
        <v>75</v>
      </c>
      <c r="K263" s="5" t="s">
        <v>79</v>
      </c>
      <c r="L263" s="5" t="s">
        <v>41</v>
      </c>
      <c r="M263" s="10">
        <f>'[1]бюджетная роспись 15-16гг.'!$J$214/1000</f>
        <v>5443.1</v>
      </c>
    </row>
    <row r="264" spans="1:13" ht="15">
      <c r="A264" s="132"/>
      <c r="B264" s="138"/>
      <c r="C264" s="16"/>
      <c r="D264" s="16"/>
      <c r="E264" s="16"/>
      <c r="F264" s="16"/>
      <c r="G264" s="16"/>
      <c r="H264" s="5" t="s">
        <v>27</v>
      </c>
      <c r="I264" s="5" t="s">
        <v>24</v>
      </c>
      <c r="J264" s="5" t="s">
        <v>75</v>
      </c>
      <c r="K264" s="5" t="s">
        <v>79</v>
      </c>
      <c r="L264" s="5" t="s">
        <v>30</v>
      </c>
      <c r="M264" s="10">
        <f>'[1]бюджетная роспись 15-16гг.'!$J$218/1000</f>
        <v>265</v>
      </c>
    </row>
    <row r="265" spans="1:13" ht="15">
      <c r="A265" s="132"/>
      <c r="B265" s="138"/>
      <c r="C265" s="16"/>
      <c r="D265" s="16"/>
      <c r="E265" s="16"/>
      <c r="F265" s="16"/>
      <c r="G265" s="16"/>
      <c r="H265" s="5" t="s">
        <v>27</v>
      </c>
      <c r="I265" s="5" t="s">
        <v>24</v>
      </c>
      <c r="J265" s="5" t="s">
        <v>75</v>
      </c>
      <c r="K265" s="5" t="s">
        <v>79</v>
      </c>
      <c r="L265" s="5" t="s">
        <v>36</v>
      </c>
      <c r="M265" s="10">
        <f>'[1]бюджетная роспись 15-16гг.'!$J$224/1000</f>
        <v>13.515</v>
      </c>
    </row>
    <row r="266" spans="1:13" ht="15">
      <c r="A266" s="133"/>
      <c r="B266" s="139"/>
      <c r="C266" s="16"/>
      <c r="D266" s="16"/>
      <c r="E266" s="16"/>
      <c r="F266" s="16"/>
      <c r="G266" s="16"/>
      <c r="H266" s="5" t="s">
        <v>27</v>
      </c>
      <c r="I266" s="5" t="s">
        <v>24</v>
      </c>
      <c r="J266" s="5" t="s">
        <v>75</v>
      </c>
      <c r="K266" s="5" t="s">
        <v>79</v>
      </c>
      <c r="L266" s="5" t="s">
        <v>37</v>
      </c>
      <c r="M266" s="10">
        <f>'[1]бюджетная роспись 15-16гг.'!$J$226/1000</f>
        <v>3.985</v>
      </c>
    </row>
    <row r="267" spans="1:13" ht="38.25">
      <c r="A267" s="6" t="s">
        <v>18</v>
      </c>
      <c r="B267" s="11" t="s">
        <v>80</v>
      </c>
      <c r="C267" s="16"/>
      <c r="D267" s="16"/>
      <c r="E267" s="16"/>
      <c r="F267" s="17" t="s">
        <v>17</v>
      </c>
      <c r="G267" s="16"/>
      <c r="H267" s="5" t="s">
        <v>17</v>
      </c>
      <c r="I267" s="5" t="s">
        <v>17</v>
      </c>
      <c r="J267" s="5" t="s">
        <v>17</v>
      </c>
      <c r="K267" s="5" t="s">
        <v>17</v>
      </c>
      <c r="L267" s="5" t="s">
        <v>17</v>
      </c>
      <c r="M267" s="14">
        <f>SUM(M268:M291)</f>
        <v>206767.6</v>
      </c>
    </row>
    <row r="268" spans="1:13" ht="15">
      <c r="A268" s="140" t="s">
        <v>81</v>
      </c>
      <c r="B268" s="137" t="s">
        <v>82</v>
      </c>
      <c r="C268" s="16"/>
      <c r="D268" s="16"/>
      <c r="E268" s="16"/>
      <c r="F268" s="17"/>
      <c r="G268" s="16"/>
      <c r="H268" s="5" t="s">
        <v>27</v>
      </c>
      <c r="I268" s="5" t="s">
        <v>24</v>
      </c>
      <c r="J268" s="5" t="s">
        <v>75</v>
      </c>
      <c r="K268" s="5" t="s">
        <v>103</v>
      </c>
      <c r="L268" s="5" t="s">
        <v>86</v>
      </c>
      <c r="M268" s="10">
        <f>'[1]бюджетная роспись 15-16гг.'!$J$233/1000</f>
        <v>28285</v>
      </c>
    </row>
    <row r="269" spans="1:13" ht="15">
      <c r="A269" s="142"/>
      <c r="B269" s="138"/>
      <c r="C269" s="16"/>
      <c r="D269" s="16"/>
      <c r="E269" s="16"/>
      <c r="F269" s="17"/>
      <c r="G269" s="16"/>
      <c r="H269" s="5" t="s">
        <v>27</v>
      </c>
      <c r="I269" s="5" t="s">
        <v>24</v>
      </c>
      <c r="J269" s="5" t="s">
        <v>75</v>
      </c>
      <c r="K269" s="5" t="s">
        <v>103</v>
      </c>
      <c r="L269" s="5" t="s">
        <v>87</v>
      </c>
      <c r="M269" s="10">
        <f>'[1]бюджетная роспись 15-16гг.'!$J$236/1000</f>
        <v>4699.4</v>
      </c>
    </row>
    <row r="270" spans="1:13" ht="15">
      <c r="A270" s="142"/>
      <c r="B270" s="138"/>
      <c r="C270" s="16"/>
      <c r="D270" s="16"/>
      <c r="E270" s="16"/>
      <c r="F270" s="17"/>
      <c r="G270" s="16"/>
      <c r="H270" s="5" t="s">
        <v>27</v>
      </c>
      <c r="I270" s="5" t="s">
        <v>24</v>
      </c>
      <c r="J270" s="5" t="s">
        <v>75</v>
      </c>
      <c r="K270" s="5" t="s">
        <v>104</v>
      </c>
      <c r="L270" s="5" t="s">
        <v>87</v>
      </c>
      <c r="M270" s="10">
        <f>'[1]бюджетная роспись 15-16гг.'!$J$241/1000</f>
        <v>80.5</v>
      </c>
    </row>
    <row r="271" spans="1:13" ht="15">
      <c r="A271" s="142"/>
      <c r="B271" s="138"/>
      <c r="C271" s="16"/>
      <c r="D271" s="16"/>
      <c r="E271" s="16"/>
      <c r="F271" s="17"/>
      <c r="G271" s="16"/>
      <c r="H271" s="5" t="s">
        <v>27</v>
      </c>
      <c r="I271" s="5" t="s">
        <v>24</v>
      </c>
      <c r="J271" s="5" t="s">
        <v>75</v>
      </c>
      <c r="K271" s="5" t="s">
        <v>104</v>
      </c>
      <c r="L271" s="5" t="s">
        <v>30</v>
      </c>
      <c r="M271" s="10">
        <f>'[1]бюджетная роспись 15-16гг.'!$J$246/1000</f>
        <v>3449.3</v>
      </c>
    </row>
    <row r="272" spans="1:13" ht="15">
      <c r="A272" s="142"/>
      <c r="B272" s="138"/>
      <c r="C272" s="16"/>
      <c r="D272" s="16"/>
      <c r="E272" s="16"/>
      <c r="F272" s="17"/>
      <c r="G272" s="16"/>
      <c r="H272" s="5" t="s">
        <v>27</v>
      </c>
      <c r="I272" s="5" t="s">
        <v>24</v>
      </c>
      <c r="J272" s="5" t="s">
        <v>75</v>
      </c>
      <c r="K272" s="5" t="s">
        <v>104</v>
      </c>
      <c r="L272" s="5" t="s">
        <v>36</v>
      </c>
      <c r="M272" s="10">
        <f>'[1]бюджетная роспись 15-16гг.'!$J$254/1000</f>
        <v>128.4</v>
      </c>
    </row>
    <row r="273" spans="1:13" ht="15">
      <c r="A273" s="142"/>
      <c r="B273" s="138"/>
      <c r="C273" s="16"/>
      <c r="D273" s="16"/>
      <c r="E273" s="16"/>
      <c r="F273" s="17"/>
      <c r="G273" s="16"/>
      <c r="H273" s="5" t="s">
        <v>27</v>
      </c>
      <c r="I273" s="5" t="s">
        <v>24</v>
      </c>
      <c r="J273" s="5" t="s">
        <v>75</v>
      </c>
      <c r="K273" s="5" t="s">
        <v>104</v>
      </c>
      <c r="L273" s="5" t="s">
        <v>37</v>
      </c>
      <c r="M273" s="10">
        <f>'[1]бюджетная роспись 15-16гг.'!$J$256/1000</f>
        <v>4.4</v>
      </c>
    </row>
    <row r="274" spans="1:13" ht="15">
      <c r="A274" s="141"/>
      <c r="B274" s="139"/>
      <c r="C274" s="16"/>
      <c r="D274" s="16"/>
      <c r="E274" s="16"/>
      <c r="F274" s="17"/>
      <c r="G274" s="16"/>
      <c r="H274" s="5" t="s">
        <v>27</v>
      </c>
      <c r="I274" s="5" t="s">
        <v>24</v>
      </c>
      <c r="J274" s="5" t="s">
        <v>75</v>
      </c>
      <c r="K274" s="5" t="s">
        <v>105</v>
      </c>
      <c r="L274" s="5" t="s">
        <v>30</v>
      </c>
      <c r="M274" s="13">
        <f>'[1]бюджетная роспись 15-16гг.'!$J$192/1000</f>
        <v>1707.4</v>
      </c>
    </row>
    <row r="275" spans="1:13" ht="15">
      <c r="A275" s="140" t="s">
        <v>83</v>
      </c>
      <c r="B275" s="137" t="s">
        <v>84</v>
      </c>
      <c r="C275" s="16"/>
      <c r="D275" s="16"/>
      <c r="E275" s="16"/>
      <c r="F275" s="17"/>
      <c r="G275" s="16"/>
      <c r="H275" s="5" t="s">
        <v>27</v>
      </c>
      <c r="I275" s="5" t="s">
        <v>24</v>
      </c>
      <c r="J275" s="5" t="s">
        <v>75</v>
      </c>
      <c r="K275" s="5" t="s">
        <v>85</v>
      </c>
      <c r="L275" s="5" t="s">
        <v>86</v>
      </c>
      <c r="M275" s="10">
        <f>'[1]бюджетная роспись 15-16гг.'!$J$261/1000</f>
        <v>1878.7</v>
      </c>
    </row>
    <row r="276" spans="1:13" ht="15">
      <c r="A276" s="142"/>
      <c r="B276" s="138"/>
      <c r="C276" s="16"/>
      <c r="D276" s="16"/>
      <c r="E276" s="16"/>
      <c r="F276" s="17"/>
      <c r="G276" s="16"/>
      <c r="H276" s="5" t="s">
        <v>27</v>
      </c>
      <c r="I276" s="5" t="s">
        <v>24</v>
      </c>
      <c r="J276" s="5" t="s">
        <v>75</v>
      </c>
      <c r="K276" s="5" t="s">
        <v>85</v>
      </c>
      <c r="L276" s="5" t="s">
        <v>87</v>
      </c>
      <c r="M276" s="10">
        <f>'[1]бюджетная роспись 15-16гг.'!$J$264/1000</f>
        <v>340.5</v>
      </c>
    </row>
    <row r="277" spans="1:13" ht="15">
      <c r="A277" s="142"/>
      <c r="B277" s="138"/>
      <c r="C277" s="16"/>
      <c r="D277" s="16"/>
      <c r="E277" s="16"/>
      <c r="F277" s="17"/>
      <c r="G277" s="16"/>
      <c r="H277" s="5" t="s">
        <v>27</v>
      </c>
      <c r="I277" s="5" t="s">
        <v>24</v>
      </c>
      <c r="J277" s="5" t="s">
        <v>75</v>
      </c>
      <c r="K277" s="5" t="s">
        <v>85</v>
      </c>
      <c r="L277" s="5" t="s">
        <v>30</v>
      </c>
      <c r="M277" s="10">
        <f>'[1]бюджетная роспись 15-16гг.'!$J$268/1000</f>
        <v>253.6</v>
      </c>
    </row>
    <row r="278" spans="1:13" ht="15">
      <c r="A278" s="142"/>
      <c r="B278" s="138"/>
      <c r="C278" s="16"/>
      <c r="D278" s="16"/>
      <c r="E278" s="16"/>
      <c r="F278" s="17"/>
      <c r="G278" s="16"/>
      <c r="H278" s="5" t="s">
        <v>27</v>
      </c>
      <c r="I278" s="5" t="s">
        <v>24</v>
      </c>
      <c r="J278" s="5" t="s">
        <v>75</v>
      </c>
      <c r="K278" s="5" t="s">
        <v>88</v>
      </c>
      <c r="L278" s="5" t="s">
        <v>86</v>
      </c>
      <c r="M278" s="10">
        <f>'[1]бюджетная роспись 15-16гг.'!$J$273/1000</f>
        <v>2114.7</v>
      </c>
    </row>
    <row r="279" spans="1:13" ht="15">
      <c r="A279" s="142"/>
      <c r="B279" s="138"/>
      <c r="C279" s="16"/>
      <c r="D279" s="16"/>
      <c r="E279" s="16"/>
      <c r="F279" s="17"/>
      <c r="G279" s="16"/>
      <c r="H279" s="5" t="s">
        <v>27</v>
      </c>
      <c r="I279" s="5" t="s">
        <v>24</v>
      </c>
      <c r="J279" s="5" t="s">
        <v>75</v>
      </c>
      <c r="K279" s="5" t="s">
        <v>88</v>
      </c>
      <c r="L279" s="5" t="s">
        <v>87</v>
      </c>
      <c r="M279" s="10">
        <f>'[1]бюджетная роспись 15-16гг.'!$J$276/1000</f>
        <v>383.2</v>
      </c>
    </row>
    <row r="280" spans="1:13" ht="15">
      <c r="A280" s="142"/>
      <c r="B280" s="138"/>
      <c r="C280" s="16"/>
      <c r="D280" s="16"/>
      <c r="E280" s="16"/>
      <c r="F280" s="17"/>
      <c r="G280" s="16"/>
      <c r="H280" s="5" t="s">
        <v>27</v>
      </c>
      <c r="I280" s="5" t="s">
        <v>24</v>
      </c>
      <c r="J280" s="5" t="s">
        <v>75</v>
      </c>
      <c r="K280" s="5" t="s">
        <v>88</v>
      </c>
      <c r="L280" s="5" t="s">
        <v>30</v>
      </c>
      <c r="M280" s="10">
        <f>'[1]бюджетная роспись 15-16гг.'!$J$280/1000</f>
        <v>337.8</v>
      </c>
    </row>
    <row r="281" spans="1:13" ht="15">
      <c r="A281" s="142"/>
      <c r="B281" s="138"/>
      <c r="C281" s="16"/>
      <c r="D281" s="16"/>
      <c r="E281" s="16"/>
      <c r="F281" s="17"/>
      <c r="G281" s="16"/>
      <c r="H281" s="5" t="s">
        <v>27</v>
      </c>
      <c r="I281" s="5" t="s">
        <v>24</v>
      </c>
      <c r="J281" s="5" t="s">
        <v>75</v>
      </c>
      <c r="K281" s="5" t="s">
        <v>89</v>
      </c>
      <c r="L281" s="5" t="s">
        <v>30</v>
      </c>
      <c r="M281" s="10">
        <f>'[1]бюджетная роспись 15-16гг.'!$J$285/1000</f>
        <v>238.2</v>
      </c>
    </row>
    <row r="282" spans="1:13" ht="15">
      <c r="A282" s="141"/>
      <c r="B282" s="139"/>
      <c r="C282" s="16"/>
      <c r="D282" s="16"/>
      <c r="E282" s="16"/>
      <c r="F282" s="17"/>
      <c r="G282" s="16"/>
      <c r="H282" s="5" t="s">
        <v>27</v>
      </c>
      <c r="I282" s="5" t="s">
        <v>24</v>
      </c>
      <c r="J282" s="5" t="s">
        <v>75</v>
      </c>
      <c r="K282" s="5" t="s">
        <v>90</v>
      </c>
      <c r="L282" s="5" t="s">
        <v>30</v>
      </c>
      <c r="M282" s="10">
        <f>'[1]бюджетная роспись 15-16гг.'!$J$289/1000</f>
        <v>232.4</v>
      </c>
    </row>
    <row r="283" spans="1:13" ht="50.25" customHeight="1">
      <c r="A283" s="140" t="s">
        <v>91</v>
      </c>
      <c r="B283" s="137" t="s">
        <v>115</v>
      </c>
      <c r="C283" s="16"/>
      <c r="D283" s="16"/>
      <c r="E283" s="16"/>
      <c r="F283" s="17"/>
      <c r="G283" s="16"/>
      <c r="H283" s="5" t="s">
        <v>27</v>
      </c>
      <c r="I283" s="5" t="s">
        <v>92</v>
      </c>
      <c r="J283" s="5" t="s">
        <v>93</v>
      </c>
      <c r="K283" s="5" t="s">
        <v>94</v>
      </c>
      <c r="L283" s="5" t="s">
        <v>30</v>
      </c>
      <c r="M283" s="10">
        <f>'[1]бюджетная роспись 15-16гг.'!$J$297/1000</f>
        <v>202.3</v>
      </c>
    </row>
    <row r="284" spans="1:13" ht="50.25" customHeight="1">
      <c r="A284" s="141"/>
      <c r="B284" s="139"/>
      <c r="C284" s="16"/>
      <c r="D284" s="16"/>
      <c r="E284" s="16"/>
      <c r="F284" s="17"/>
      <c r="G284" s="16"/>
      <c r="H284" s="5" t="s">
        <v>27</v>
      </c>
      <c r="I284" s="5" t="s">
        <v>92</v>
      </c>
      <c r="J284" s="5" t="s">
        <v>93</v>
      </c>
      <c r="K284" s="5" t="s">
        <v>94</v>
      </c>
      <c r="L284" s="5" t="s">
        <v>95</v>
      </c>
      <c r="M284" s="10">
        <f>'[1]бюджетная роспись 15-16гг.'!$J$300/1000</f>
        <v>63222</v>
      </c>
    </row>
    <row r="285" spans="1:13" ht="15" customHeight="1">
      <c r="A285" s="143" t="s">
        <v>98</v>
      </c>
      <c r="B285" s="137" t="s">
        <v>116</v>
      </c>
      <c r="C285" s="16"/>
      <c r="D285" s="16"/>
      <c r="E285" s="16"/>
      <c r="F285" s="17"/>
      <c r="G285" s="16"/>
      <c r="H285" s="5" t="s">
        <v>27</v>
      </c>
      <c r="I285" s="5" t="s">
        <v>92</v>
      </c>
      <c r="J285" s="5" t="s">
        <v>93</v>
      </c>
      <c r="K285" s="5" t="s">
        <v>96</v>
      </c>
      <c r="L285" s="5" t="s">
        <v>30</v>
      </c>
      <c r="M285" s="10">
        <f>'[1]бюджетная роспись 15-16гг.'!$J$304/1000</f>
        <v>41</v>
      </c>
    </row>
    <row r="286" spans="1:13" ht="15">
      <c r="A286" s="144"/>
      <c r="B286" s="138"/>
      <c r="C286" s="16"/>
      <c r="D286" s="16"/>
      <c r="E286" s="16"/>
      <c r="F286" s="17"/>
      <c r="G286" s="16"/>
      <c r="H286" s="5" t="s">
        <v>27</v>
      </c>
      <c r="I286" s="5" t="s">
        <v>92</v>
      </c>
      <c r="J286" s="5" t="s">
        <v>93</v>
      </c>
      <c r="K286" s="5" t="s">
        <v>96</v>
      </c>
      <c r="L286" s="5" t="s">
        <v>97</v>
      </c>
      <c r="M286" s="10">
        <f>'[1]бюджетная роспись 15-16гг.'!$J$307/1000</f>
        <v>13702.8</v>
      </c>
    </row>
    <row r="287" spans="1:13" ht="15" customHeight="1">
      <c r="A287" s="144"/>
      <c r="B287" s="138"/>
      <c r="C287" s="16"/>
      <c r="D287" s="16"/>
      <c r="E287" s="16"/>
      <c r="F287" s="17"/>
      <c r="G287" s="16"/>
      <c r="H287" s="5" t="s">
        <v>27</v>
      </c>
      <c r="I287" s="5" t="s">
        <v>92</v>
      </c>
      <c r="J287" s="5" t="s">
        <v>93</v>
      </c>
      <c r="K287" s="5" t="s">
        <v>99</v>
      </c>
      <c r="L287" s="5" t="s">
        <v>30</v>
      </c>
      <c r="M287" s="10">
        <f>'[1]бюджетная роспись 15-16гг.'!$J$311/1000</f>
        <v>16.9</v>
      </c>
    </row>
    <row r="288" spans="1:13" ht="15">
      <c r="A288" s="144"/>
      <c r="B288" s="138"/>
      <c r="C288" s="16"/>
      <c r="D288" s="16"/>
      <c r="E288" s="16"/>
      <c r="F288" s="17"/>
      <c r="G288" s="16"/>
      <c r="H288" s="5" t="s">
        <v>27</v>
      </c>
      <c r="I288" s="5" t="s">
        <v>92</v>
      </c>
      <c r="J288" s="5" t="s">
        <v>93</v>
      </c>
      <c r="K288" s="5" t="s">
        <v>99</v>
      </c>
      <c r="L288" s="5" t="s">
        <v>97</v>
      </c>
      <c r="M288" s="10">
        <f>'[1]бюджетная роспись 15-16гг.'!$J$314/1000</f>
        <v>8252.4</v>
      </c>
    </row>
    <row r="289" spans="1:13" ht="15" customHeight="1">
      <c r="A289" s="144"/>
      <c r="B289" s="138"/>
      <c r="C289" s="16"/>
      <c r="D289" s="16"/>
      <c r="E289" s="16"/>
      <c r="F289" s="17"/>
      <c r="G289" s="16"/>
      <c r="H289" s="5" t="s">
        <v>27</v>
      </c>
      <c r="I289" s="5" t="s">
        <v>92</v>
      </c>
      <c r="J289" s="5" t="s">
        <v>93</v>
      </c>
      <c r="K289" s="5" t="s">
        <v>100</v>
      </c>
      <c r="L289" s="5" t="s">
        <v>30</v>
      </c>
      <c r="M289" s="10">
        <f>'[1]бюджетная роспись 15-16гг.'!$J$318/1000</f>
        <v>220.2</v>
      </c>
    </row>
    <row r="290" spans="1:13" ht="15">
      <c r="A290" s="145"/>
      <c r="B290" s="139"/>
      <c r="C290" s="16"/>
      <c r="D290" s="16"/>
      <c r="E290" s="16"/>
      <c r="F290" s="17"/>
      <c r="G290" s="16"/>
      <c r="H290" s="5" t="s">
        <v>27</v>
      </c>
      <c r="I290" s="5" t="s">
        <v>92</v>
      </c>
      <c r="J290" s="5" t="s">
        <v>93</v>
      </c>
      <c r="K290" s="5" t="s">
        <v>100</v>
      </c>
      <c r="L290" s="5" t="s">
        <v>97</v>
      </c>
      <c r="M290" s="10">
        <f>'[1]бюджетная роспись 15-16гг.'!$J$321/1000</f>
        <v>73398.1</v>
      </c>
    </row>
    <row r="291" spans="1:13" ht="165.75">
      <c r="A291" s="6" t="s">
        <v>101</v>
      </c>
      <c r="B291" s="6" t="s">
        <v>117</v>
      </c>
      <c r="C291" s="16"/>
      <c r="D291" s="16"/>
      <c r="E291" s="16"/>
      <c r="F291" s="17"/>
      <c r="G291" s="16"/>
      <c r="H291" s="5" t="s">
        <v>27</v>
      </c>
      <c r="I291" s="5" t="s">
        <v>24</v>
      </c>
      <c r="J291" s="5" t="s">
        <v>46</v>
      </c>
      <c r="K291" s="5" t="s">
        <v>102</v>
      </c>
      <c r="L291" s="5" t="s">
        <v>95</v>
      </c>
      <c r="M291" s="10">
        <f>'[1]бюджетная роспись 15-16гг.'!$J$166/1000</f>
        <v>3578.4</v>
      </c>
    </row>
    <row r="292" spans="1:13" ht="15">
      <c r="A292" s="129" t="s">
        <v>19</v>
      </c>
      <c r="B292" s="129"/>
      <c r="C292" s="129"/>
      <c r="D292" s="129"/>
      <c r="E292" s="129"/>
      <c r="F292" s="129"/>
      <c r="G292" s="129"/>
      <c r="H292" s="5" t="s">
        <v>17</v>
      </c>
      <c r="I292" s="5" t="s">
        <v>17</v>
      </c>
      <c r="J292" s="5" t="s">
        <v>17</v>
      </c>
      <c r="K292" s="5" t="s">
        <v>17</v>
      </c>
      <c r="L292" s="5" t="s">
        <v>17</v>
      </c>
      <c r="M292" s="14">
        <f>M233+M267</f>
        <v>4587517.89</v>
      </c>
    </row>
    <row r="295" spans="1:13" ht="15">
      <c r="A295" s="128" t="s">
        <v>1</v>
      </c>
      <c r="B295" s="128"/>
      <c r="C295" s="128"/>
      <c r="D295" s="128"/>
      <c r="E295" s="128"/>
      <c r="F295" s="128"/>
      <c r="G295" s="128"/>
      <c r="H295" s="128"/>
      <c r="I295" s="128"/>
      <c r="J295" s="128"/>
      <c r="K295" s="128"/>
      <c r="L295" s="128"/>
      <c r="M295" s="128"/>
    </row>
    <row r="296" spans="1:13" ht="15">
      <c r="A296" s="128" t="s">
        <v>2</v>
      </c>
      <c r="B296" s="128"/>
      <c r="C296" s="128"/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</row>
    <row r="297" spans="1:13" ht="15">
      <c r="A297" s="128" t="s">
        <v>109</v>
      </c>
      <c r="B297" s="128"/>
      <c r="C297" s="128"/>
      <c r="D297" s="128"/>
      <c r="E297" s="128"/>
      <c r="F297" s="128"/>
      <c r="G297" s="128"/>
      <c r="H297" s="128"/>
      <c r="I297" s="128"/>
      <c r="J297" s="128"/>
      <c r="K297" s="128"/>
      <c r="L297" s="128"/>
      <c r="M297" s="128"/>
    </row>
    <row r="298" spans="1:13" ht="15">
      <c r="A298" s="128" t="s">
        <v>22</v>
      </c>
      <c r="B298" s="128"/>
      <c r="C298" s="128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</row>
    <row r="299" spans="1:13" ht="15">
      <c r="A299" s="128" t="s">
        <v>3</v>
      </c>
      <c r="B299" s="128"/>
      <c r="C299" s="128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</row>
    <row r="300" ht="15">
      <c r="A300" s="2"/>
    </row>
    <row r="301" spans="1:13" ht="15">
      <c r="A301" s="129"/>
      <c r="B301" s="129"/>
      <c r="C301" s="130" t="s">
        <v>23</v>
      </c>
      <c r="D301" s="130"/>
      <c r="E301" s="130"/>
      <c r="F301" s="130"/>
      <c r="G301" s="130"/>
      <c r="H301" s="130"/>
      <c r="I301" s="130"/>
      <c r="J301" s="130"/>
      <c r="K301" s="130"/>
      <c r="L301" s="130"/>
      <c r="M301" s="130"/>
    </row>
    <row r="302" spans="1:13" ht="15">
      <c r="A302" s="129"/>
      <c r="B302" s="129"/>
      <c r="C302" s="130" t="s">
        <v>4</v>
      </c>
      <c r="D302" s="130"/>
      <c r="E302" s="130"/>
      <c r="F302" s="130"/>
      <c r="G302" s="130"/>
      <c r="H302" s="130"/>
      <c r="I302" s="130"/>
      <c r="J302" s="130"/>
      <c r="K302" s="130"/>
      <c r="L302" s="130"/>
      <c r="M302" s="130"/>
    </row>
    <row r="303" spans="1:13" ht="15">
      <c r="A303" s="130" t="s">
        <v>5</v>
      </c>
      <c r="B303" s="130" t="s">
        <v>20</v>
      </c>
      <c r="C303" s="130" t="s">
        <v>6</v>
      </c>
      <c r="D303" s="130" t="s">
        <v>7</v>
      </c>
      <c r="E303" s="130" t="s">
        <v>21</v>
      </c>
      <c r="F303" s="130" t="s">
        <v>8</v>
      </c>
      <c r="G303" s="130" t="s">
        <v>9</v>
      </c>
      <c r="H303" s="130" t="s">
        <v>10</v>
      </c>
      <c r="I303" s="130"/>
      <c r="J303" s="130"/>
      <c r="K303" s="130"/>
      <c r="L303" s="130"/>
      <c r="M303" s="130" t="s">
        <v>11</v>
      </c>
    </row>
    <row r="304" spans="1:13" ht="15">
      <c r="A304" s="130"/>
      <c r="B304" s="130"/>
      <c r="C304" s="130"/>
      <c r="D304" s="130"/>
      <c r="E304" s="130"/>
      <c r="F304" s="130"/>
      <c r="G304" s="130"/>
      <c r="H304" s="17" t="s">
        <v>12</v>
      </c>
      <c r="I304" s="17" t="s">
        <v>13</v>
      </c>
      <c r="J304" s="17" t="s">
        <v>14</v>
      </c>
      <c r="K304" s="17" t="s">
        <v>15</v>
      </c>
      <c r="L304" s="17" t="s">
        <v>16</v>
      </c>
      <c r="M304" s="130"/>
    </row>
    <row r="305" spans="1:13" ht="38.25">
      <c r="A305" s="7">
        <v>1</v>
      </c>
      <c r="B305" s="11" t="s">
        <v>33</v>
      </c>
      <c r="C305" s="16"/>
      <c r="D305" s="16"/>
      <c r="E305" s="16"/>
      <c r="F305" s="17" t="s">
        <v>17</v>
      </c>
      <c r="G305" s="16"/>
      <c r="H305" s="17" t="s">
        <v>17</v>
      </c>
      <c r="I305" s="17" t="s">
        <v>17</v>
      </c>
      <c r="J305" s="17" t="s">
        <v>17</v>
      </c>
      <c r="K305" s="17" t="s">
        <v>17</v>
      </c>
      <c r="L305" s="17" t="s">
        <v>17</v>
      </c>
      <c r="M305" s="14">
        <f>SUM(M306:M338)</f>
        <v>4380750.29</v>
      </c>
    </row>
    <row r="306" spans="1:13" ht="15">
      <c r="A306" s="131" t="s">
        <v>34</v>
      </c>
      <c r="B306" s="134" t="s">
        <v>35</v>
      </c>
      <c r="C306" s="16"/>
      <c r="D306" s="16"/>
      <c r="E306" s="16"/>
      <c r="F306" s="17"/>
      <c r="G306" s="16"/>
      <c r="H306" s="5">
        <v>974</v>
      </c>
      <c r="I306" s="5" t="s">
        <v>24</v>
      </c>
      <c r="J306" s="5" t="s">
        <v>25</v>
      </c>
      <c r="K306" s="5" t="s">
        <v>26</v>
      </c>
      <c r="L306" s="17">
        <v>111</v>
      </c>
      <c r="M306" s="10">
        <f>'[1]бюджетная роспись 15-16гг.'!$J$19/1000</f>
        <v>1323.04</v>
      </c>
    </row>
    <row r="307" spans="1:13" ht="15">
      <c r="A307" s="132"/>
      <c r="B307" s="135"/>
      <c r="C307" s="16"/>
      <c r="D307" s="16"/>
      <c r="E307" s="16"/>
      <c r="F307" s="16"/>
      <c r="G307" s="16"/>
      <c r="H307" s="5">
        <v>974</v>
      </c>
      <c r="I307" s="5" t="s">
        <v>24</v>
      </c>
      <c r="J307" s="5" t="s">
        <v>25</v>
      </c>
      <c r="K307" s="5" t="s">
        <v>26</v>
      </c>
      <c r="L307" s="5" t="s">
        <v>30</v>
      </c>
      <c r="M307" s="10">
        <f>'[1]бюджетная роспись 15-16гг.'!$J$23/1000</f>
        <v>2197.4</v>
      </c>
    </row>
    <row r="308" spans="1:13" ht="15">
      <c r="A308" s="132"/>
      <c r="B308" s="135"/>
      <c r="C308" s="16"/>
      <c r="D308" s="16"/>
      <c r="E308" s="16"/>
      <c r="F308" s="16"/>
      <c r="G308" s="16"/>
      <c r="H308" s="5">
        <v>974</v>
      </c>
      <c r="I308" s="5" t="s">
        <v>24</v>
      </c>
      <c r="J308" s="5" t="s">
        <v>25</v>
      </c>
      <c r="K308" s="5" t="s">
        <v>26</v>
      </c>
      <c r="L308" s="5" t="s">
        <v>31</v>
      </c>
      <c r="M308" s="10">
        <f>'[1]бюджетная роспись 15-16гг.'!$J$30/1000</f>
        <v>333980.344</v>
      </c>
    </row>
    <row r="309" spans="1:13" ht="15">
      <c r="A309" s="132"/>
      <c r="B309" s="135"/>
      <c r="C309" s="16"/>
      <c r="D309" s="16"/>
      <c r="E309" s="16"/>
      <c r="F309" s="16"/>
      <c r="G309" s="16"/>
      <c r="H309" s="5">
        <v>974</v>
      </c>
      <c r="I309" s="5" t="s">
        <v>24</v>
      </c>
      <c r="J309" s="5" t="s">
        <v>25</v>
      </c>
      <c r="K309" s="5" t="s">
        <v>26</v>
      </c>
      <c r="L309" s="5" t="s">
        <v>32</v>
      </c>
      <c r="M309" s="10">
        <f>'[1]бюджетная роспись 15-16гг.'!$J$43/1000</f>
        <v>5641.88</v>
      </c>
    </row>
    <row r="310" spans="1:13" ht="15">
      <c r="A310" s="132"/>
      <c r="B310" s="135"/>
      <c r="C310" s="16"/>
      <c r="D310" s="16"/>
      <c r="E310" s="16"/>
      <c r="F310" s="16"/>
      <c r="G310" s="16"/>
      <c r="H310" s="5">
        <v>974</v>
      </c>
      <c r="I310" s="5" t="s">
        <v>24</v>
      </c>
      <c r="J310" s="5" t="s">
        <v>25</v>
      </c>
      <c r="K310" s="5" t="s">
        <v>26</v>
      </c>
      <c r="L310" s="5" t="s">
        <v>36</v>
      </c>
      <c r="M310" s="10">
        <f>'[1]бюджетная роспись 15-16гг.'!$J$56/1000</f>
        <v>656.47</v>
      </c>
    </row>
    <row r="311" spans="1:13" ht="15">
      <c r="A311" s="133"/>
      <c r="B311" s="136"/>
      <c r="C311" s="16"/>
      <c r="D311" s="16"/>
      <c r="E311" s="16"/>
      <c r="F311" s="16"/>
      <c r="G311" s="16"/>
      <c r="H311" s="5">
        <v>974</v>
      </c>
      <c r="I311" s="5" t="s">
        <v>24</v>
      </c>
      <c r="J311" s="5" t="s">
        <v>25</v>
      </c>
      <c r="K311" s="5" t="s">
        <v>26</v>
      </c>
      <c r="L311" s="5" t="s">
        <v>37</v>
      </c>
      <c r="M311" s="10">
        <f>'[1]бюджетная роспись 15-16гг.'!$J$58/1000</f>
        <v>0</v>
      </c>
    </row>
    <row r="312" spans="1:13" ht="51">
      <c r="A312" s="4" t="s">
        <v>38</v>
      </c>
      <c r="B312" s="16" t="s">
        <v>39</v>
      </c>
      <c r="C312" s="16"/>
      <c r="D312" s="16"/>
      <c r="E312" s="16"/>
      <c r="F312" s="16"/>
      <c r="G312" s="16"/>
      <c r="H312" s="5" t="s">
        <v>27</v>
      </c>
      <c r="I312" s="5" t="s">
        <v>24</v>
      </c>
      <c r="J312" s="5" t="s">
        <v>25</v>
      </c>
      <c r="K312" s="5" t="s">
        <v>28</v>
      </c>
      <c r="L312" s="5" t="s">
        <v>29</v>
      </c>
      <c r="M312" s="10">
        <f>'[1]бюджетная роспись 15-16гг.'!$J$77/1000</f>
        <v>15153.4</v>
      </c>
    </row>
    <row r="313" spans="1:13" ht="15">
      <c r="A313" s="131" t="s">
        <v>42</v>
      </c>
      <c r="B313" s="137" t="s">
        <v>43</v>
      </c>
      <c r="C313" s="16"/>
      <c r="D313" s="16"/>
      <c r="E313" s="16"/>
      <c r="F313" s="16"/>
      <c r="G313" s="16"/>
      <c r="H313" s="5" t="s">
        <v>27</v>
      </c>
      <c r="I313" s="5" t="s">
        <v>24</v>
      </c>
      <c r="J313" s="5" t="s">
        <v>25</v>
      </c>
      <c r="K313" s="5" t="s">
        <v>40</v>
      </c>
      <c r="L313" s="5" t="s">
        <v>41</v>
      </c>
      <c r="M313" s="10">
        <f>'[1]бюджетная роспись 15-16гг.'!$J$82/1000</f>
        <v>23092.8</v>
      </c>
    </row>
    <row r="314" spans="1:13" ht="15">
      <c r="A314" s="132"/>
      <c r="B314" s="138"/>
      <c r="C314" s="16"/>
      <c r="D314" s="16"/>
      <c r="E314" s="16"/>
      <c r="F314" s="16"/>
      <c r="G314" s="16"/>
      <c r="H314" s="5" t="s">
        <v>27</v>
      </c>
      <c r="I314" s="5" t="s">
        <v>24</v>
      </c>
      <c r="J314" s="5" t="s">
        <v>25</v>
      </c>
      <c r="K314" s="5" t="s">
        <v>40</v>
      </c>
      <c r="L314" s="5" t="s">
        <v>30</v>
      </c>
      <c r="M314" s="10">
        <f>'[1]бюджетная роспись 15-16гг.'!$J$86/1000</f>
        <v>68.7</v>
      </c>
    </row>
    <row r="315" spans="1:13" ht="15">
      <c r="A315" s="132"/>
      <c r="B315" s="138"/>
      <c r="C315" s="16"/>
      <c r="D315" s="16"/>
      <c r="E315" s="16"/>
      <c r="F315" s="16"/>
      <c r="G315" s="16"/>
      <c r="H315" s="5" t="s">
        <v>27</v>
      </c>
      <c r="I315" s="5" t="s">
        <v>24</v>
      </c>
      <c r="J315" s="5" t="s">
        <v>25</v>
      </c>
      <c r="K315" s="5" t="s">
        <v>40</v>
      </c>
      <c r="L315" s="5" t="s">
        <v>31</v>
      </c>
      <c r="M315" s="10">
        <f>'[1]бюджетная роспись 15-16гг.'!$J$90/1000</f>
        <v>1438397.1</v>
      </c>
    </row>
    <row r="316" spans="1:13" ht="15">
      <c r="A316" s="133"/>
      <c r="B316" s="139"/>
      <c r="C316" s="16"/>
      <c r="D316" s="16"/>
      <c r="E316" s="16"/>
      <c r="F316" s="16"/>
      <c r="G316" s="16"/>
      <c r="H316" s="5" t="s">
        <v>27</v>
      </c>
      <c r="I316" s="5" t="s">
        <v>24</v>
      </c>
      <c r="J316" s="5" t="s">
        <v>25</v>
      </c>
      <c r="K316" s="5" t="s">
        <v>40</v>
      </c>
      <c r="L316" s="5" t="s">
        <v>32</v>
      </c>
      <c r="M316" s="10">
        <f>'[1]бюджетная роспись 15-16гг.'!$J$94/1000</f>
        <v>26975.6</v>
      </c>
    </row>
    <row r="317" spans="1:13" ht="15">
      <c r="A317" s="131" t="s">
        <v>44</v>
      </c>
      <c r="B317" s="137" t="s">
        <v>45</v>
      </c>
      <c r="C317" s="16"/>
      <c r="D317" s="16"/>
      <c r="E317" s="16"/>
      <c r="F317" s="16"/>
      <c r="G317" s="16"/>
      <c r="H317" s="5" t="s">
        <v>27</v>
      </c>
      <c r="I317" s="5" t="s">
        <v>24</v>
      </c>
      <c r="J317" s="5" t="s">
        <v>46</v>
      </c>
      <c r="K317" s="5" t="s">
        <v>47</v>
      </c>
      <c r="L317" s="5" t="s">
        <v>31</v>
      </c>
      <c r="M317" s="10">
        <f>'[1]бюджетная роспись 15-16гг.'!$J$100/1000</f>
        <v>319556.911</v>
      </c>
    </row>
    <row r="318" spans="1:13" ht="15">
      <c r="A318" s="133"/>
      <c r="B318" s="139"/>
      <c r="C318" s="16"/>
      <c r="D318" s="16"/>
      <c r="E318" s="16"/>
      <c r="F318" s="16"/>
      <c r="G318" s="16"/>
      <c r="H318" s="5" t="s">
        <v>27</v>
      </c>
      <c r="I318" s="5" t="s">
        <v>24</v>
      </c>
      <c r="J318" s="5" t="s">
        <v>46</v>
      </c>
      <c r="K318" s="5" t="s">
        <v>47</v>
      </c>
      <c r="L318" s="5" t="s">
        <v>32</v>
      </c>
      <c r="M318" s="10">
        <f>'[1]бюджетная роспись 15-16гг.'!$J$113/1000</f>
        <v>10521.136</v>
      </c>
    </row>
    <row r="319" spans="1:13" ht="15">
      <c r="A319" s="131" t="s">
        <v>48</v>
      </c>
      <c r="B319" s="137" t="s">
        <v>49</v>
      </c>
      <c r="C319" s="16"/>
      <c r="D319" s="16"/>
      <c r="E319" s="16"/>
      <c r="F319" s="16"/>
      <c r="G319" s="16"/>
      <c r="H319" s="5" t="s">
        <v>27</v>
      </c>
      <c r="I319" s="5" t="s">
        <v>24</v>
      </c>
      <c r="J319" s="5" t="s">
        <v>46</v>
      </c>
      <c r="K319" s="5" t="s">
        <v>50</v>
      </c>
      <c r="L319" s="5" t="s">
        <v>31</v>
      </c>
      <c r="M319" s="10">
        <f>'[1]бюджетная роспись 15-16гг.'!$J$172/1000</f>
        <v>1421956.9</v>
      </c>
    </row>
    <row r="320" spans="1:13" ht="15">
      <c r="A320" s="133"/>
      <c r="B320" s="139"/>
      <c r="C320" s="16"/>
      <c r="D320" s="16"/>
      <c r="E320" s="16"/>
      <c r="F320" s="16"/>
      <c r="G320" s="16"/>
      <c r="H320" s="5" t="s">
        <v>27</v>
      </c>
      <c r="I320" s="5" t="s">
        <v>24</v>
      </c>
      <c r="J320" s="5" t="s">
        <v>46</v>
      </c>
      <c r="K320" s="5" t="s">
        <v>50</v>
      </c>
      <c r="L320" s="5" t="s">
        <v>32</v>
      </c>
      <c r="M320" s="10">
        <f>'[1]бюджетная роспись 15-16гг.'!$J$175/1000</f>
        <v>30395.6</v>
      </c>
    </row>
    <row r="321" spans="1:13" ht="38.25">
      <c r="A321" s="4" t="s">
        <v>51</v>
      </c>
      <c r="B321" s="16" t="s">
        <v>52</v>
      </c>
      <c r="C321" s="16"/>
      <c r="D321" s="16"/>
      <c r="E321" s="16"/>
      <c r="F321" s="16"/>
      <c r="G321" s="16"/>
      <c r="H321" s="5" t="s">
        <v>27</v>
      </c>
      <c r="I321" s="5" t="s">
        <v>24</v>
      </c>
      <c r="J321" s="5" t="s">
        <v>46</v>
      </c>
      <c r="K321" s="5" t="s">
        <v>53</v>
      </c>
      <c r="L321" s="5" t="s">
        <v>31</v>
      </c>
      <c r="M321" s="10">
        <f>'[1]бюджетная роспись 15-16гг.'!$J$127/1000</f>
        <v>308304.509</v>
      </c>
    </row>
    <row r="322" spans="1:13" ht="25.5">
      <c r="A322" s="4" t="s">
        <v>54</v>
      </c>
      <c r="B322" s="16" t="s">
        <v>55</v>
      </c>
      <c r="C322" s="16"/>
      <c r="D322" s="16"/>
      <c r="E322" s="16"/>
      <c r="F322" s="16"/>
      <c r="G322" s="16"/>
      <c r="H322" s="5" t="s">
        <v>27</v>
      </c>
      <c r="I322" s="5" t="s">
        <v>24</v>
      </c>
      <c r="J322" s="5" t="s">
        <v>46</v>
      </c>
      <c r="K322" s="5" t="s">
        <v>56</v>
      </c>
      <c r="L322" s="5" t="s">
        <v>31</v>
      </c>
      <c r="M322" s="10">
        <f>'[1]бюджетная роспись 15-16гг.'!$J$141/1000</f>
        <v>8690</v>
      </c>
    </row>
    <row r="323" spans="1:13" ht="15">
      <c r="A323" s="131" t="s">
        <v>57</v>
      </c>
      <c r="B323" s="137" t="s">
        <v>58</v>
      </c>
      <c r="C323" s="16"/>
      <c r="D323" s="16"/>
      <c r="E323" s="16"/>
      <c r="F323" s="16"/>
      <c r="G323" s="16"/>
      <c r="H323" s="5" t="s">
        <v>27</v>
      </c>
      <c r="I323" s="5" t="s">
        <v>24</v>
      </c>
      <c r="J323" s="5" t="s">
        <v>25</v>
      </c>
      <c r="K323" s="5" t="s">
        <v>59</v>
      </c>
      <c r="L323" s="5" t="s">
        <v>30</v>
      </c>
      <c r="M323" s="10">
        <f>'[1]бюджетная роспись 15-16гг.'!$J$63/1000</f>
        <v>3018</v>
      </c>
    </row>
    <row r="324" spans="1:13" ht="15">
      <c r="A324" s="132"/>
      <c r="B324" s="138"/>
      <c r="C324" s="16"/>
      <c r="D324" s="16"/>
      <c r="E324" s="16"/>
      <c r="F324" s="16"/>
      <c r="G324" s="16"/>
      <c r="H324" s="5" t="s">
        <v>27</v>
      </c>
      <c r="I324" s="5" t="s">
        <v>24</v>
      </c>
      <c r="J324" s="5" t="s">
        <v>25</v>
      </c>
      <c r="K324" s="5" t="s">
        <v>59</v>
      </c>
      <c r="L324" s="5" t="s">
        <v>29</v>
      </c>
      <c r="M324" s="10">
        <f>'[1]бюджетная роспись 15-16гг.'!$J$66/1000</f>
        <v>61154.100000000006</v>
      </c>
    </row>
    <row r="325" spans="1:13" ht="15">
      <c r="A325" s="133"/>
      <c r="B325" s="139"/>
      <c r="C325" s="16"/>
      <c r="D325" s="16"/>
      <c r="E325" s="16"/>
      <c r="F325" s="16"/>
      <c r="G325" s="16"/>
      <c r="H325" s="5" t="s">
        <v>27</v>
      </c>
      <c r="I325" s="5" t="s">
        <v>24</v>
      </c>
      <c r="J325" s="5" t="s">
        <v>25</v>
      </c>
      <c r="K325" s="5" t="s">
        <v>59</v>
      </c>
      <c r="L325" s="5" t="s">
        <v>60</v>
      </c>
      <c r="M325" s="10">
        <f>'[1]бюджетная роспись 15-16гг.'!$J$69/1000</f>
        <v>1400.5</v>
      </c>
    </row>
    <row r="326" spans="1:13" ht="15">
      <c r="A326" s="131" t="s">
        <v>61</v>
      </c>
      <c r="B326" s="137" t="s">
        <v>62</v>
      </c>
      <c r="C326" s="16"/>
      <c r="D326" s="16"/>
      <c r="E326" s="16"/>
      <c r="F326" s="16"/>
      <c r="G326" s="16"/>
      <c r="H326" s="5" t="s">
        <v>27</v>
      </c>
      <c r="I326" s="5" t="s">
        <v>24</v>
      </c>
      <c r="J326" s="5" t="s">
        <v>46</v>
      </c>
      <c r="K326" s="5" t="s">
        <v>59</v>
      </c>
      <c r="L326" s="5" t="s">
        <v>29</v>
      </c>
      <c r="M326" s="10">
        <f>'[1]бюджетная роспись 15-16гг.'!$J$156/1000</f>
        <v>110952.5</v>
      </c>
    </row>
    <row r="327" spans="1:13" ht="15">
      <c r="A327" s="133"/>
      <c r="B327" s="139"/>
      <c r="C327" s="16"/>
      <c r="D327" s="16"/>
      <c r="E327" s="16"/>
      <c r="F327" s="16"/>
      <c r="G327" s="16"/>
      <c r="H327" s="5" t="s">
        <v>27</v>
      </c>
      <c r="I327" s="5" t="s">
        <v>24</v>
      </c>
      <c r="J327" s="5" t="s">
        <v>46</v>
      </c>
      <c r="K327" s="5" t="s">
        <v>59</v>
      </c>
      <c r="L327" s="5" t="s">
        <v>60</v>
      </c>
      <c r="M327" s="10">
        <f>'[1]бюджетная роспись 15-16гг.'!$J$159/1000</f>
        <v>2009.5</v>
      </c>
    </row>
    <row r="328" spans="1:13" ht="15">
      <c r="A328" s="131" t="s">
        <v>63</v>
      </c>
      <c r="B328" s="137" t="s">
        <v>64</v>
      </c>
      <c r="C328" s="16"/>
      <c r="D328" s="16"/>
      <c r="E328" s="16"/>
      <c r="F328" s="16"/>
      <c r="G328" s="16"/>
      <c r="H328" s="5" t="s">
        <v>27</v>
      </c>
      <c r="I328" s="5" t="s">
        <v>24</v>
      </c>
      <c r="J328" s="5" t="s">
        <v>24</v>
      </c>
      <c r="K328" s="5" t="s">
        <v>59</v>
      </c>
      <c r="L328" s="5" t="s">
        <v>29</v>
      </c>
      <c r="M328" s="10">
        <f>'[1]бюджетная роспись 15-16гг.'!$J$182/1000</f>
        <v>4635.23</v>
      </c>
    </row>
    <row r="329" spans="1:13" ht="15">
      <c r="A329" s="133"/>
      <c r="B329" s="139"/>
      <c r="C329" s="16"/>
      <c r="D329" s="16"/>
      <c r="E329" s="16"/>
      <c r="F329" s="16"/>
      <c r="G329" s="16"/>
      <c r="H329" s="5" t="s">
        <v>27</v>
      </c>
      <c r="I329" s="5" t="s">
        <v>24</v>
      </c>
      <c r="J329" s="5" t="s">
        <v>24</v>
      </c>
      <c r="K329" s="5" t="s">
        <v>59</v>
      </c>
      <c r="L329" s="5" t="s">
        <v>60</v>
      </c>
      <c r="M329" s="10">
        <f>'[1]бюджетная роспись 15-16гг.'!$J$185/1000</f>
        <v>110.67</v>
      </c>
    </row>
    <row r="330" spans="1:13" ht="15">
      <c r="A330" s="131" t="s">
        <v>65</v>
      </c>
      <c r="B330" s="137" t="s">
        <v>66</v>
      </c>
      <c r="C330" s="16"/>
      <c r="D330" s="16"/>
      <c r="E330" s="16"/>
      <c r="F330" s="16"/>
      <c r="G330" s="16"/>
      <c r="H330" s="5" t="s">
        <v>27</v>
      </c>
      <c r="I330" s="5" t="s">
        <v>24</v>
      </c>
      <c r="J330" s="5" t="s">
        <v>25</v>
      </c>
      <c r="K330" s="5" t="s">
        <v>67</v>
      </c>
      <c r="L330" s="5" t="s">
        <v>68</v>
      </c>
      <c r="M330" s="10">
        <v>1413.642</v>
      </c>
    </row>
    <row r="331" spans="1:13" ht="15">
      <c r="A331" s="133"/>
      <c r="B331" s="139"/>
      <c r="C331" s="16"/>
      <c r="D331" s="16"/>
      <c r="E331" s="16"/>
      <c r="F331" s="16"/>
      <c r="G331" s="16"/>
      <c r="H331" s="5" t="s">
        <v>27</v>
      </c>
      <c r="I331" s="5" t="s">
        <v>24</v>
      </c>
      <c r="J331" s="5" t="s">
        <v>25</v>
      </c>
      <c r="K331" s="5" t="s">
        <v>67</v>
      </c>
      <c r="L331" s="5" t="s">
        <v>29</v>
      </c>
      <c r="M331" s="10">
        <v>92996.358</v>
      </c>
    </row>
    <row r="332" spans="1:13" ht="76.5">
      <c r="A332" s="4" t="s">
        <v>69</v>
      </c>
      <c r="B332" s="16" t="s">
        <v>70</v>
      </c>
      <c r="C332" s="16"/>
      <c r="D332" s="16"/>
      <c r="E332" s="16"/>
      <c r="F332" s="16"/>
      <c r="G332" s="16"/>
      <c r="H332" s="5" t="s">
        <v>27</v>
      </c>
      <c r="I332" s="5" t="s">
        <v>24</v>
      </c>
      <c r="J332" s="5" t="s">
        <v>46</v>
      </c>
      <c r="K332" s="5" t="s">
        <v>67</v>
      </c>
      <c r="L332" s="5" t="s">
        <v>29</v>
      </c>
      <c r="M332" s="10">
        <v>27744.2</v>
      </c>
    </row>
    <row r="333" spans="1:13" ht="89.25">
      <c r="A333" s="4" t="s">
        <v>71</v>
      </c>
      <c r="B333" s="16" t="s">
        <v>72</v>
      </c>
      <c r="C333" s="16"/>
      <c r="D333" s="16"/>
      <c r="E333" s="16"/>
      <c r="F333" s="16"/>
      <c r="G333" s="16"/>
      <c r="H333" s="9" t="s">
        <v>27</v>
      </c>
      <c r="I333" s="9" t="s">
        <v>24</v>
      </c>
      <c r="J333" s="8" t="s">
        <v>46</v>
      </c>
      <c r="K333" s="8" t="s">
        <v>67</v>
      </c>
      <c r="L333" s="9" t="s">
        <v>29</v>
      </c>
      <c r="M333" s="13">
        <v>6000</v>
      </c>
    </row>
    <row r="334" spans="1:13" ht="63.75">
      <c r="A334" s="4" t="s">
        <v>73</v>
      </c>
      <c r="B334" s="16" t="s">
        <v>74</v>
      </c>
      <c r="C334" s="16"/>
      <c r="D334" s="16"/>
      <c r="E334" s="16"/>
      <c r="F334" s="16"/>
      <c r="G334" s="16"/>
      <c r="H334" s="5" t="s">
        <v>27</v>
      </c>
      <c r="I334" s="5" t="s">
        <v>24</v>
      </c>
      <c r="J334" s="5" t="s">
        <v>75</v>
      </c>
      <c r="K334" s="5" t="s">
        <v>76</v>
      </c>
      <c r="L334" s="5" t="s">
        <v>31</v>
      </c>
      <c r="M334" s="10">
        <f>'[1]бюджетная роспись 15-16гг.'!$J$200/1000</f>
        <v>116678.2</v>
      </c>
    </row>
    <row r="335" spans="1:13" ht="15">
      <c r="A335" s="131" t="s">
        <v>77</v>
      </c>
      <c r="B335" s="137" t="s">
        <v>78</v>
      </c>
      <c r="C335" s="16"/>
      <c r="D335" s="16"/>
      <c r="E335" s="16"/>
      <c r="F335" s="16"/>
      <c r="G335" s="16"/>
      <c r="H335" s="5" t="s">
        <v>27</v>
      </c>
      <c r="I335" s="5" t="s">
        <v>24</v>
      </c>
      <c r="J335" s="5" t="s">
        <v>75</v>
      </c>
      <c r="K335" s="5" t="s">
        <v>79</v>
      </c>
      <c r="L335" s="5" t="s">
        <v>41</v>
      </c>
      <c r="M335" s="10">
        <f>'[1]бюджетная роспись 15-16гг.'!$J$214/1000</f>
        <v>5443.1</v>
      </c>
    </row>
    <row r="336" spans="1:13" ht="15">
      <c r="A336" s="132"/>
      <c r="B336" s="138"/>
      <c r="C336" s="16"/>
      <c r="D336" s="16"/>
      <c r="E336" s="16"/>
      <c r="F336" s="16"/>
      <c r="G336" s="16"/>
      <c r="H336" s="5" t="s">
        <v>27</v>
      </c>
      <c r="I336" s="5" t="s">
        <v>24</v>
      </c>
      <c r="J336" s="5" t="s">
        <v>75</v>
      </c>
      <c r="K336" s="5" t="s">
        <v>79</v>
      </c>
      <c r="L336" s="5" t="s">
        <v>30</v>
      </c>
      <c r="M336" s="10">
        <f>'[1]бюджетная роспись 15-16гг.'!$J$218/1000</f>
        <v>265</v>
      </c>
    </row>
    <row r="337" spans="1:13" ht="15">
      <c r="A337" s="132"/>
      <c r="B337" s="138"/>
      <c r="C337" s="16"/>
      <c r="D337" s="16"/>
      <c r="E337" s="16"/>
      <c r="F337" s="16"/>
      <c r="G337" s="16"/>
      <c r="H337" s="5" t="s">
        <v>27</v>
      </c>
      <c r="I337" s="5" t="s">
        <v>24</v>
      </c>
      <c r="J337" s="5" t="s">
        <v>75</v>
      </c>
      <c r="K337" s="5" t="s">
        <v>79</v>
      </c>
      <c r="L337" s="5" t="s">
        <v>36</v>
      </c>
      <c r="M337" s="10">
        <f>'[1]бюджетная роспись 15-16гг.'!$J$224/1000</f>
        <v>13.515</v>
      </c>
    </row>
    <row r="338" spans="1:13" ht="15">
      <c r="A338" s="133"/>
      <c r="B338" s="139"/>
      <c r="C338" s="16"/>
      <c r="D338" s="16"/>
      <c r="E338" s="16"/>
      <c r="F338" s="16"/>
      <c r="G338" s="16"/>
      <c r="H338" s="5" t="s">
        <v>27</v>
      </c>
      <c r="I338" s="5" t="s">
        <v>24</v>
      </c>
      <c r="J338" s="5" t="s">
        <v>75</v>
      </c>
      <c r="K338" s="5" t="s">
        <v>79</v>
      </c>
      <c r="L338" s="5" t="s">
        <v>37</v>
      </c>
      <c r="M338" s="10">
        <f>'[1]бюджетная роспись 15-16гг.'!$J$226/1000</f>
        <v>3.985</v>
      </c>
    </row>
    <row r="339" spans="1:13" ht="38.25">
      <c r="A339" s="6" t="s">
        <v>18</v>
      </c>
      <c r="B339" s="11" t="s">
        <v>80</v>
      </c>
      <c r="C339" s="16"/>
      <c r="D339" s="16"/>
      <c r="E339" s="16"/>
      <c r="F339" s="17" t="s">
        <v>17</v>
      </c>
      <c r="G339" s="16"/>
      <c r="H339" s="5" t="s">
        <v>17</v>
      </c>
      <c r="I339" s="5" t="s">
        <v>17</v>
      </c>
      <c r="J339" s="5" t="s">
        <v>17</v>
      </c>
      <c r="K339" s="5" t="s">
        <v>17</v>
      </c>
      <c r="L339" s="5" t="s">
        <v>17</v>
      </c>
      <c r="M339" s="14">
        <f>SUM(M340:M363)</f>
        <v>206767.6</v>
      </c>
    </row>
    <row r="340" spans="1:13" ht="15">
      <c r="A340" s="140" t="s">
        <v>81</v>
      </c>
      <c r="B340" s="137" t="s">
        <v>82</v>
      </c>
      <c r="C340" s="16"/>
      <c r="D340" s="16"/>
      <c r="E340" s="16"/>
      <c r="F340" s="17"/>
      <c r="G340" s="16"/>
      <c r="H340" s="5" t="s">
        <v>27</v>
      </c>
      <c r="I340" s="5" t="s">
        <v>24</v>
      </c>
      <c r="J340" s="5" t="s">
        <v>75</v>
      </c>
      <c r="K340" s="5" t="s">
        <v>103</v>
      </c>
      <c r="L340" s="5" t="s">
        <v>86</v>
      </c>
      <c r="M340" s="10">
        <f>'[1]бюджетная роспись 15-16гг.'!$J$233/1000</f>
        <v>28285</v>
      </c>
    </row>
    <row r="341" spans="1:13" ht="15">
      <c r="A341" s="142"/>
      <c r="B341" s="138"/>
      <c r="C341" s="16"/>
      <c r="D341" s="16"/>
      <c r="E341" s="16"/>
      <c r="F341" s="17"/>
      <c r="G341" s="16"/>
      <c r="H341" s="5" t="s">
        <v>27</v>
      </c>
      <c r="I341" s="5" t="s">
        <v>24</v>
      </c>
      <c r="J341" s="5" t="s">
        <v>75</v>
      </c>
      <c r="K341" s="5" t="s">
        <v>103</v>
      </c>
      <c r="L341" s="5" t="s">
        <v>87</v>
      </c>
      <c r="M341" s="10">
        <f>'[1]бюджетная роспись 15-16гг.'!$J$236/1000</f>
        <v>4699.4</v>
      </c>
    </row>
    <row r="342" spans="1:13" ht="15">
      <c r="A342" s="142"/>
      <c r="B342" s="138"/>
      <c r="C342" s="16"/>
      <c r="D342" s="16"/>
      <c r="E342" s="16"/>
      <c r="F342" s="17"/>
      <c r="G342" s="16"/>
      <c r="H342" s="5" t="s">
        <v>27</v>
      </c>
      <c r="I342" s="5" t="s">
        <v>24</v>
      </c>
      <c r="J342" s="5" t="s">
        <v>75</v>
      </c>
      <c r="K342" s="5" t="s">
        <v>104</v>
      </c>
      <c r="L342" s="5" t="s">
        <v>87</v>
      </c>
      <c r="M342" s="10">
        <f>'[1]бюджетная роспись 15-16гг.'!$J$241/1000</f>
        <v>80.5</v>
      </c>
    </row>
    <row r="343" spans="1:13" ht="15">
      <c r="A343" s="142"/>
      <c r="B343" s="138"/>
      <c r="C343" s="16"/>
      <c r="D343" s="16"/>
      <c r="E343" s="16"/>
      <c r="F343" s="17"/>
      <c r="G343" s="16"/>
      <c r="H343" s="5" t="s">
        <v>27</v>
      </c>
      <c r="I343" s="5" t="s">
        <v>24</v>
      </c>
      <c r="J343" s="5" t="s">
        <v>75</v>
      </c>
      <c r="K343" s="5" t="s">
        <v>104</v>
      </c>
      <c r="L343" s="5" t="s">
        <v>30</v>
      </c>
      <c r="M343" s="10">
        <f>'[1]бюджетная роспись 15-16гг.'!$J$246/1000</f>
        <v>3449.3</v>
      </c>
    </row>
    <row r="344" spans="1:13" ht="15">
      <c r="A344" s="142"/>
      <c r="B344" s="138"/>
      <c r="C344" s="16"/>
      <c r="D344" s="16"/>
      <c r="E344" s="16"/>
      <c r="F344" s="17"/>
      <c r="G344" s="16"/>
      <c r="H344" s="5" t="s">
        <v>27</v>
      </c>
      <c r="I344" s="5" t="s">
        <v>24</v>
      </c>
      <c r="J344" s="5" t="s">
        <v>75</v>
      </c>
      <c r="K344" s="5" t="s">
        <v>104</v>
      </c>
      <c r="L344" s="5" t="s">
        <v>36</v>
      </c>
      <c r="M344" s="10">
        <f>'[1]бюджетная роспись 15-16гг.'!$J$254/1000</f>
        <v>128.4</v>
      </c>
    </row>
    <row r="345" spans="1:13" ht="15">
      <c r="A345" s="142"/>
      <c r="B345" s="138"/>
      <c r="C345" s="16"/>
      <c r="D345" s="16"/>
      <c r="E345" s="16"/>
      <c r="F345" s="17"/>
      <c r="G345" s="16"/>
      <c r="H345" s="5" t="s">
        <v>27</v>
      </c>
      <c r="I345" s="5" t="s">
        <v>24</v>
      </c>
      <c r="J345" s="5" t="s">
        <v>75</v>
      </c>
      <c r="K345" s="5" t="s">
        <v>104</v>
      </c>
      <c r="L345" s="5" t="s">
        <v>37</v>
      </c>
      <c r="M345" s="10">
        <f>'[1]бюджетная роспись 15-16гг.'!$J$256/1000</f>
        <v>4.4</v>
      </c>
    </row>
    <row r="346" spans="1:13" ht="15">
      <c r="A346" s="141"/>
      <c r="B346" s="139"/>
      <c r="C346" s="16"/>
      <c r="D346" s="16"/>
      <c r="E346" s="16"/>
      <c r="F346" s="17"/>
      <c r="G346" s="16"/>
      <c r="H346" s="5" t="s">
        <v>27</v>
      </c>
      <c r="I346" s="5" t="s">
        <v>24</v>
      </c>
      <c r="J346" s="5" t="s">
        <v>75</v>
      </c>
      <c r="K346" s="5" t="s">
        <v>105</v>
      </c>
      <c r="L346" s="5" t="s">
        <v>30</v>
      </c>
      <c r="M346" s="13">
        <f>'[1]бюджетная роспись 15-16гг.'!$J$192/1000</f>
        <v>1707.4</v>
      </c>
    </row>
    <row r="347" spans="1:13" ht="15">
      <c r="A347" s="140" t="s">
        <v>83</v>
      </c>
      <c r="B347" s="137" t="s">
        <v>84</v>
      </c>
      <c r="C347" s="16"/>
      <c r="D347" s="16"/>
      <c r="E347" s="16"/>
      <c r="F347" s="17"/>
      <c r="G347" s="16"/>
      <c r="H347" s="5" t="s">
        <v>27</v>
      </c>
      <c r="I347" s="5" t="s">
        <v>24</v>
      </c>
      <c r="J347" s="5" t="s">
        <v>75</v>
      </c>
      <c r="K347" s="5" t="s">
        <v>85</v>
      </c>
      <c r="L347" s="5" t="s">
        <v>86</v>
      </c>
      <c r="M347" s="10">
        <f>'[1]бюджетная роспись 15-16гг.'!$J$261/1000</f>
        <v>1878.7</v>
      </c>
    </row>
    <row r="348" spans="1:13" ht="15">
      <c r="A348" s="142"/>
      <c r="B348" s="138"/>
      <c r="C348" s="16"/>
      <c r="D348" s="16"/>
      <c r="E348" s="16"/>
      <c r="F348" s="17"/>
      <c r="G348" s="16"/>
      <c r="H348" s="5" t="s">
        <v>27</v>
      </c>
      <c r="I348" s="5" t="s">
        <v>24</v>
      </c>
      <c r="J348" s="5" t="s">
        <v>75</v>
      </c>
      <c r="K348" s="5" t="s">
        <v>85</v>
      </c>
      <c r="L348" s="5" t="s">
        <v>87</v>
      </c>
      <c r="M348" s="10">
        <f>'[1]бюджетная роспись 15-16гг.'!$J$264/1000</f>
        <v>340.5</v>
      </c>
    </row>
    <row r="349" spans="1:13" ht="15">
      <c r="A349" s="142"/>
      <c r="B349" s="138"/>
      <c r="C349" s="16"/>
      <c r="D349" s="16"/>
      <c r="E349" s="16"/>
      <c r="F349" s="17"/>
      <c r="G349" s="16"/>
      <c r="H349" s="5" t="s">
        <v>27</v>
      </c>
      <c r="I349" s="5" t="s">
        <v>24</v>
      </c>
      <c r="J349" s="5" t="s">
        <v>75</v>
      </c>
      <c r="K349" s="5" t="s">
        <v>85</v>
      </c>
      <c r="L349" s="5" t="s">
        <v>30</v>
      </c>
      <c r="M349" s="10">
        <f>'[1]бюджетная роспись 15-16гг.'!$J$268/1000</f>
        <v>253.6</v>
      </c>
    </row>
    <row r="350" spans="1:13" ht="15">
      <c r="A350" s="142"/>
      <c r="B350" s="138"/>
      <c r="C350" s="16"/>
      <c r="D350" s="16"/>
      <c r="E350" s="16"/>
      <c r="F350" s="17"/>
      <c r="G350" s="16"/>
      <c r="H350" s="5" t="s">
        <v>27</v>
      </c>
      <c r="I350" s="5" t="s">
        <v>24</v>
      </c>
      <c r="J350" s="5" t="s">
        <v>75</v>
      </c>
      <c r="K350" s="5" t="s">
        <v>88</v>
      </c>
      <c r="L350" s="5" t="s">
        <v>86</v>
      </c>
      <c r="M350" s="10">
        <f>'[1]бюджетная роспись 15-16гг.'!$J$273/1000</f>
        <v>2114.7</v>
      </c>
    </row>
    <row r="351" spans="1:13" ht="15">
      <c r="A351" s="142"/>
      <c r="B351" s="138"/>
      <c r="C351" s="16"/>
      <c r="D351" s="16"/>
      <c r="E351" s="16"/>
      <c r="F351" s="17"/>
      <c r="G351" s="16"/>
      <c r="H351" s="5" t="s">
        <v>27</v>
      </c>
      <c r="I351" s="5" t="s">
        <v>24</v>
      </c>
      <c r="J351" s="5" t="s">
        <v>75</v>
      </c>
      <c r="K351" s="5" t="s">
        <v>88</v>
      </c>
      <c r="L351" s="5" t="s">
        <v>87</v>
      </c>
      <c r="M351" s="10">
        <f>'[1]бюджетная роспись 15-16гг.'!$J$276/1000</f>
        <v>383.2</v>
      </c>
    </row>
    <row r="352" spans="1:13" ht="15">
      <c r="A352" s="142"/>
      <c r="B352" s="138"/>
      <c r="C352" s="16"/>
      <c r="D352" s="16"/>
      <c r="E352" s="16"/>
      <c r="F352" s="17"/>
      <c r="G352" s="16"/>
      <c r="H352" s="5" t="s">
        <v>27</v>
      </c>
      <c r="I352" s="5" t="s">
        <v>24</v>
      </c>
      <c r="J352" s="5" t="s">
        <v>75</v>
      </c>
      <c r="K352" s="5" t="s">
        <v>88</v>
      </c>
      <c r="L352" s="5" t="s">
        <v>30</v>
      </c>
      <c r="M352" s="10">
        <f>'[1]бюджетная роспись 15-16гг.'!$J$280/1000</f>
        <v>337.8</v>
      </c>
    </row>
    <row r="353" spans="1:13" ht="15">
      <c r="A353" s="142"/>
      <c r="B353" s="138"/>
      <c r="C353" s="16"/>
      <c r="D353" s="16"/>
      <c r="E353" s="16"/>
      <c r="F353" s="17"/>
      <c r="G353" s="16"/>
      <c r="H353" s="5" t="s">
        <v>27</v>
      </c>
      <c r="I353" s="5" t="s">
        <v>24</v>
      </c>
      <c r="J353" s="5" t="s">
        <v>75</v>
      </c>
      <c r="K353" s="5" t="s">
        <v>89</v>
      </c>
      <c r="L353" s="5" t="s">
        <v>30</v>
      </c>
      <c r="M353" s="10">
        <f>'[1]бюджетная роспись 15-16гг.'!$J$285/1000</f>
        <v>238.2</v>
      </c>
    </row>
    <row r="354" spans="1:13" ht="15">
      <c r="A354" s="141"/>
      <c r="B354" s="139"/>
      <c r="C354" s="16"/>
      <c r="D354" s="16"/>
      <c r="E354" s="16"/>
      <c r="F354" s="17"/>
      <c r="G354" s="16"/>
      <c r="H354" s="5" t="s">
        <v>27</v>
      </c>
      <c r="I354" s="5" t="s">
        <v>24</v>
      </c>
      <c r="J354" s="5" t="s">
        <v>75</v>
      </c>
      <c r="K354" s="5" t="s">
        <v>90</v>
      </c>
      <c r="L354" s="5" t="s">
        <v>30</v>
      </c>
      <c r="M354" s="10">
        <f>'[1]бюджетная роспись 15-16гг.'!$J$289/1000</f>
        <v>232.4</v>
      </c>
    </row>
    <row r="355" spans="1:13" ht="48.75" customHeight="1">
      <c r="A355" s="140" t="s">
        <v>91</v>
      </c>
      <c r="B355" s="137" t="s">
        <v>115</v>
      </c>
      <c r="C355" s="16"/>
      <c r="D355" s="16"/>
      <c r="E355" s="16"/>
      <c r="F355" s="17"/>
      <c r="G355" s="16"/>
      <c r="H355" s="5" t="s">
        <v>27</v>
      </c>
      <c r="I355" s="5" t="s">
        <v>92</v>
      </c>
      <c r="J355" s="5" t="s">
        <v>93</v>
      </c>
      <c r="K355" s="5" t="s">
        <v>94</v>
      </c>
      <c r="L355" s="5" t="s">
        <v>30</v>
      </c>
      <c r="M355" s="10">
        <f>'[1]бюджетная роспись 15-16гг.'!$J$297/1000</f>
        <v>202.3</v>
      </c>
    </row>
    <row r="356" spans="1:13" ht="48.75" customHeight="1">
      <c r="A356" s="141"/>
      <c r="B356" s="139"/>
      <c r="C356" s="16"/>
      <c r="D356" s="16"/>
      <c r="E356" s="16"/>
      <c r="F356" s="17"/>
      <c r="G356" s="16"/>
      <c r="H356" s="5" t="s">
        <v>27</v>
      </c>
      <c r="I356" s="5" t="s">
        <v>92</v>
      </c>
      <c r="J356" s="5" t="s">
        <v>93</v>
      </c>
      <c r="K356" s="5" t="s">
        <v>94</v>
      </c>
      <c r="L356" s="5" t="s">
        <v>95</v>
      </c>
      <c r="M356" s="10">
        <f>'[1]бюджетная роспись 15-16гг.'!$J$300/1000</f>
        <v>63222</v>
      </c>
    </row>
    <row r="357" spans="1:13" ht="15" customHeight="1">
      <c r="A357" s="140" t="s">
        <v>98</v>
      </c>
      <c r="B357" s="137" t="s">
        <v>116</v>
      </c>
      <c r="C357" s="16"/>
      <c r="D357" s="16"/>
      <c r="E357" s="16"/>
      <c r="F357" s="17"/>
      <c r="G357" s="16"/>
      <c r="H357" s="5" t="s">
        <v>27</v>
      </c>
      <c r="I357" s="5" t="s">
        <v>92</v>
      </c>
      <c r="J357" s="5" t="s">
        <v>93</v>
      </c>
      <c r="K357" s="5" t="s">
        <v>96</v>
      </c>
      <c r="L357" s="5" t="s">
        <v>30</v>
      </c>
      <c r="M357" s="10">
        <f>'[1]бюджетная роспись 15-16гг.'!$J$304/1000</f>
        <v>41</v>
      </c>
    </row>
    <row r="358" spans="1:13" ht="15">
      <c r="A358" s="142"/>
      <c r="B358" s="138"/>
      <c r="C358" s="16"/>
      <c r="D358" s="16"/>
      <c r="E358" s="16"/>
      <c r="F358" s="17"/>
      <c r="G358" s="16"/>
      <c r="H358" s="5" t="s">
        <v>27</v>
      </c>
      <c r="I358" s="5" t="s">
        <v>92</v>
      </c>
      <c r="J358" s="5" t="s">
        <v>93</v>
      </c>
      <c r="K358" s="5" t="s">
        <v>96</v>
      </c>
      <c r="L358" s="5" t="s">
        <v>97</v>
      </c>
      <c r="M358" s="10">
        <f>'[1]бюджетная роспись 15-16гг.'!$J$307/1000</f>
        <v>13702.8</v>
      </c>
    </row>
    <row r="359" spans="1:13" ht="15" customHeight="1">
      <c r="A359" s="142"/>
      <c r="B359" s="138"/>
      <c r="C359" s="16"/>
      <c r="D359" s="16"/>
      <c r="E359" s="16"/>
      <c r="F359" s="17"/>
      <c r="G359" s="16"/>
      <c r="H359" s="5" t="s">
        <v>27</v>
      </c>
      <c r="I359" s="5" t="s">
        <v>92</v>
      </c>
      <c r="J359" s="5" t="s">
        <v>93</v>
      </c>
      <c r="K359" s="5" t="s">
        <v>99</v>
      </c>
      <c r="L359" s="5" t="s">
        <v>30</v>
      </c>
      <c r="M359" s="10">
        <f>'[1]бюджетная роспись 15-16гг.'!$J$311/1000</f>
        <v>16.9</v>
      </c>
    </row>
    <row r="360" spans="1:13" ht="15">
      <c r="A360" s="142"/>
      <c r="B360" s="138"/>
      <c r="C360" s="16"/>
      <c r="D360" s="16"/>
      <c r="E360" s="16"/>
      <c r="F360" s="17"/>
      <c r="G360" s="16"/>
      <c r="H360" s="5" t="s">
        <v>27</v>
      </c>
      <c r="I360" s="5" t="s">
        <v>92</v>
      </c>
      <c r="J360" s="5" t="s">
        <v>93</v>
      </c>
      <c r="K360" s="5" t="s">
        <v>99</v>
      </c>
      <c r="L360" s="5" t="s">
        <v>97</v>
      </c>
      <c r="M360" s="10">
        <f>'[1]бюджетная роспись 15-16гг.'!$J$314/1000</f>
        <v>8252.4</v>
      </c>
    </row>
    <row r="361" spans="1:13" ht="15" customHeight="1">
      <c r="A361" s="142"/>
      <c r="B361" s="138"/>
      <c r="C361" s="16"/>
      <c r="D361" s="16"/>
      <c r="E361" s="16"/>
      <c r="F361" s="17"/>
      <c r="G361" s="16"/>
      <c r="H361" s="5" t="s">
        <v>27</v>
      </c>
      <c r="I361" s="5" t="s">
        <v>92</v>
      </c>
      <c r="J361" s="5" t="s">
        <v>93</v>
      </c>
      <c r="K361" s="5" t="s">
        <v>100</v>
      </c>
      <c r="L361" s="5" t="s">
        <v>30</v>
      </c>
      <c r="M361" s="10">
        <f>'[1]бюджетная роспись 15-16гг.'!$J$318/1000</f>
        <v>220.2</v>
      </c>
    </row>
    <row r="362" spans="1:13" ht="15">
      <c r="A362" s="141"/>
      <c r="B362" s="139"/>
      <c r="C362" s="16"/>
      <c r="D362" s="16"/>
      <c r="E362" s="16"/>
      <c r="F362" s="17"/>
      <c r="G362" s="16"/>
      <c r="H362" s="5" t="s">
        <v>27</v>
      </c>
      <c r="I362" s="5" t="s">
        <v>92</v>
      </c>
      <c r="J362" s="5" t="s">
        <v>93</v>
      </c>
      <c r="K362" s="5" t="s">
        <v>100</v>
      </c>
      <c r="L362" s="5" t="s">
        <v>97</v>
      </c>
      <c r="M362" s="10">
        <f>'[1]бюджетная роспись 15-16гг.'!$J$321/1000</f>
        <v>73398.1</v>
      </c>
    </row>
    <row r="363" spans="1:13" ht="165.75">
      <c r="A363" s="6" t="s">
        <v>101</v>
      </c>
      <c r="B363" s="6" t="s">
        <v>117</v>
      </c>
      <c r="C363" s="16"/>
      <c r="D363" s="16"/>
      <c r="E363" s="16"/>
      <c r="F363" s="17"/>
      <c r="G363" s="16"/>
      <c r="H363" s="5" t="s">
        <v>27</v>
      </c>
      <c r="I363" s="5" t="s">
        <v>24</v>
      </c>
      <c r="J363" s="5" t="s">
        <v>46</v>
      </c>
      <c r="K363" s="5" t="s">
        <v>102</v>
      </c>
      <c r="L363" s="5" t="s">
        <v>95</v>
      </c>
      <c r="M363" s="10">
        <f>'[1]бюджетная роспись 15-16гг.'!$J$166/1000</f>
        <v>3578.4</v>
      </c>
    </row>
    <row r="364" spans="1:13" ht="15">
      <c r="A364" s="129" t="s">
        <v>19</v>
      </c>
      <c r="B364" s="129"/>
      <c r="C364" s="129"/>
      <c r="D364" s="129"/>
      <c r="E364" s="129"/>
      <c r="F364" s="129"/>
      <c r="G364" s="129"/>
      <c r="H364" s="5" t="s">
        <v>17</v>
      </c>
      <c r="I364" s="5" t="s">
        <v>17</v>
      </c>
      <c r="J364" s="5" t="s">
        <v>17</v>
      </c>
      <c r="K364" s="5" t="s">
        <v>17</v>
      </c>
      <c r="L364" s="5" t="s">
        <v>17</v>
      </c>
      <c r="M364" s="14">
        <f>M305+M339</f>
        <v>4587517.89</v>
      </c>
    </row>
    <row r="367" spans="1:13" ht="15">
      <c r="A367" s="128" t="s">
        <v>1</v>
      </c>
      <c r="B367" s="128"/>
      <c r="C367" s="128"/>
      <c r="D367" s="128"/>
      <c r="E367" s="128"/>
      <c r="F367" s="128"/>
      <c r="G367" s="128"/>
      <c r="H367" s="128"/>
      <c r="I367" s="128"/>
      <c r="J367" s="128"/>
      <c r="K367" s="128"/>
      <c r="L367" s="128"/>
      <c r="M367" s="128"/>
    </row>
    <row r="368" spans="1:13" ht="15">
      <c r="A368" s="128" t="s">
        <v>2</v>
      </c>
      <c r="B368" s="128"/>
      <c r="C368" s="128"/>
      <c r="D368" s="128"/>
      <c r="E368" s="128"/>
      <c r="F368" s="128"/>
      <c r="G368" s="128"/>
      <c r="H368" s="128"/>
      <c r="I368" s="128"/>
      <c r="J368" s="128"/>
      <c r="K368" s="128"/>
      <c r="L368" s="128"/>
      <c r="M368" s="128"/>
    </row>
    <row r="369" spans="1:13" ht="15">
      <c r="A369" s="128" t="s">
        <v>110</v>
      </c>
      <c r="B369" s="128"/>
      <c r="C369" s="128"/>
      <c r="D369" s="128"/>
      <c r="E369" s="128"/>
      <c r="F369" s="128"/>
      <c r="G369" s="128"/>
      <c r="H369" s="128"/>
      <c r="I369" s="128"/>
      <c r="J369" s="128"/>
      <c r="K369" s="128"/>
      <c r="L369" s="128"/>
      <c r="M369" s="128"/>
    </row>
    <row r="370" spans="1:13" ht="15">
      <c r="A370" s="128" t="s">
        <v>22</v>
      </c>
      <c r="B370" s="128"/>
      <c r="C370" s="128"/>
      <c r="D370" s="128"/>
      <c r="E370" s="128"/>
      <c r="F370" s="128"/>
      <c r="G370" s="128"/>
      <c r="H370" s="128"/>
      <c r="I370" s="128"/>
      <c r="J370" s="128"/>
      <c r="K370" s="128"/>
      <c r="L370" s="128"/>
      <c r="M370" s="128"/>
    </row>
    <row r="371" spans="1:13" ht="15">
      <c r="A371" s="128" t="s">
        <v>3</v>
      </c>
      <c r="B371" s="128"/>
      <c r="C371" s="128"/>
      <c r="D371" s="128"/>
      <c r="E371" s="128"/>
      <c r="F371" s="128"/>
      <c r="G371" s="128"/>
      <c r="H371" s="128"/>
      <c r="I371" s="128"/>
      <c r="J371" s="128"/>
      <c r="K371" s="128"/>
      <c r="L371" s="128"/>
      <c r="M371" s="128"/>
    </row>
    <row r="372" ht="15">
      <c r="A372" s="2"/>
    </row>
    <row r="373" spans="1:13" ht="15">
      <c r="A373" s="129"/>
      <c r="B373" s="129"/>
      <c r="C373" s="130" t="s">
        <v>23</v>
      </c>
      <c r="D373" s="130"/>
      <c r="E373" s="130"/>
      <c r="F373" s="130"/>
      <c r="G373" s="130"/>
      <c r="H373" s="130"/>
      <c r="I373" s="130"/>
      <c r="J373" s="130"/>
      <c r="K373" s="130"/>
      <c r="L373" s="130"/>
      <c r="M373" s="130"/>
    </row>
    <row r="374" spans="1:13" ht="15">
      <c r="A374" s="129"/>
      <c r="B374" s="129"/>
      <c r="C374" s="130" t="s">
        <v>4</v>
      </c>
      <c r="D374" s="130"/>
      <c r="E374" s="130"/>
      <c r="F374" s="130"/>
      <c r="G374" s="130"/>
      <c r="H374" s="130"/>
      <c r="I374" s="130"/>
      <c r="J374" s="130"/>
      <c r="K374" s="130"/>
      <c r="L374" s="130"/>
      <c r="M374" s="130"/>
    </row>
    <row r="375" spans="1:13" ht="15">
      <c r="A375" s="130" t="s">
        <v>5</v>
      </c>
      <c r="B375" s="130" t="s">
        <v>20</v>
      </c>
      <c r="C375" s="130" t="s">
        <v>6</v>
      </c>
      <c r="D375" s="130" t="s">
        <v>7</v>
      </c>
      <c r="E375" s="130" t="s">
        <v>21</v>
      </c>
      <c r="F375" s="130" t="s">
        <v>8</v>
      </c>
      <c r="G375" s="130" t="s">
        <v>9</v>
      </c>
      <c r="H375" s="130" t="s">
        <v>10</v>
      </c>
      <c r="I375" s="130"/>
      <c r="J375" s="130"/>
      <c r="K375" s="130"/>
      <c r="L375" s="130"/>
      <c r="M375" s="130" t="s">
        <v>11</v>
      </c>
    </row>
    <row r="376" spans="1:13" ht="15">
      <c r="A376" s="130"/>
      <c r="B376" s="130"/>
      <c r="C376" s="130"/>
      <c r="D376" s="130"/>
      <c r="E376" s="130"/>
      <c r="F376" s="130"/>
      <c r="G376" s="130"/>
      <c r="H376" s="17" t="s">
        <v>12</v>
      </c>
      <c r="I376" s="17" t="s">
        <v>13</v>
      </c>
      <c r="J376" s="17" t="s">
        <v>14</v>
      </c>
      <c r="K376" s="17" t="s">
        <v>15</v>
      </c>
      <c r="L376" s="17" t="s">
        <v>16</v>
      </c>
      <c r="M376" s="130"/>
    </row>
    <row r="377" spans="1:13" ht="38.25">
      <c r="A377" s="7">
        <v>1</v>
      </c>
      <c r="B377" s="11" t="s">
        <v>33</v>
      </c>
      <c r="C377" s="16"/>
      <c r="D377" s="16"/>
      <c r="E377" s="16"/>
      <c r="F377" s="17" t="s">
        <v>17</v>
      </c>
      <c r="G377" s="16"/>
      <c r="H377" s="17" t="s">
        <v>17</v>
      </c>
      <c r="I377" s="17" t="s">
        <v>17</v>
      </c>
      <c r="J377" s="17" t="s">
        <v>17</v>
      </c>
      <c r="K377" s="17" t="s">
        <v>17</v>
      </c>
      <c r="L377" s="17" t="s">
        <v>17</v>
      </c>
      <c r="M377" s="14">
        <f>SUM(M378:M410)</f>
        <v>4380750.29</v>
      </c>
    </row>
    <row r="378" spans="1:13" ht="15">
      <c r="A378" s="131" t="s">
        <v>34</v>
      </c>
      <c r="B378" s="134" t="s">
        <v>35</v>
      </c>
      <c r="C378" s="16"/>
      <c r="D378" s="16"/>
      <c r="E378" s="16"/>
      <c r="F378" s="17"/>
      <c r="G378" s="16"/>
      <c r="H378" s="5">
        <v>974</v>
      </c>
      <c r="I378" s="5" t="s">
        <v>24</v>
      </c>
      <c r="J378" s="5" t="s">
        <v>25</v>
      </c>
      <c r="K378" s="5" t="s">
        <v>26</v>
      </c>
      <c r="L378" s="17">
        <v>111</v>
      </c>
      <c r="M378" s="10">
        <f>'[1]бюджетная роспись 15-16гг.'!$J$19/1000</f>
        <v>1323.04</v>
      </c>
    </row>
    <row r="379" spans="1:13" ht="15">
      <c r="A379" s="132"/>
      <c r="B379" s="135"/>
      <c r="C379" s="16"/>
      <c r="D379" s="16"/>
      <c r="E379" s="16"/>
      <c r="F379" s="16"/>
      <c r="G379" s="16"/>
      <c r="H379" s="5">
        <v>974</v>
      </c>
      <c r="I379" s="5" t="s">
        <v>24</v>
      </c>
      <c r="J379" s="5" t="s">
        <v>25</v>
      </c>
      <c r="K379" s="5" t="s">
        <v>26</v>
      </c>
      <c r="L379" s="5" t="s">
        <v>30</v>
      </c>
      <c r="M379" s="10">
        <f>'[1]бюджетная роспись 15-16гг.'!$J$23/1000</f>
        <v>2197.4</v>
      </c>
    </row>
    <row r="380" spans="1:13" ht="15">
      <c r="A380" s="132"/>
      <c r="B380" s="135"/>
      <c r="C380" s="16"/>
      <c r="D380" s="16"/>
      <c r="E380" s="16"/>
      <c r="F380" s="16"/>
      <c r="G380" s="16"/>
      <c r="H380" s="5">
        <v>974</v>
      </c>
      <c r="I380" s="5" t="s">
        <v>24</v>
      </c>
      <c r="J380" s="5" t="s">
        <v>25</v>
      </c>
      <c r="K380" s="5" t="s">
        <v>26</v>
      </c>
      <c r="L380" s="5" t="s">
        <v>31</v>
      </c>
      <c r="M380" s="10">
        <f>'[1]бюджетная роспись 15-16гг.'!$J$30/1000</f>
        <v>333980.344</v>
      </c>
    </row>
    <row r="381" spans="1:13" ht="15">
      <c r="A381" s="132"/>
      <c r="B381" s="135"/>
      <c r="C381" s="16"/>
      <c r="D381" s="16"/>
      <c r="E381" s="16"/>
      <c r="F381" s="16"/>
      <c r="G381" s="16"/>
      <c r="H381" s="5">
        <v>974</v>
      </c>
      <c r="I381" s="5" t="s">
        <v>24</v>
      </c>
      <c r="J381" s="5" t="s">
        <v>25</v>
      </c>
      <c r="K381" s="5" t="s">
        <v>26</v>
      </c>
      <c r="L381" s="5" t="s">
        <v>32</v>
      </c>
      <c r="M381" s="10">
        <f>'[1]бюджетная роспись 15-16гг.'!$J$43/1000</f>
        <v>5641.88</v>
      </c>
    </row>
    <row r="382" spans="1:13" ht="15">
      <c r="A382" s="132"/>
      <c r="B382" s="135"/>
      <c r="C382" s="16"/>
      <c r="D382" s="16"/>
      <c r="E382" s="16"/>
      <c r="F382" s="16"/>
      <c r="G382" s="16"/>
      <c r="H382" s="5">
        <v>974</v>
      </c>
      <c r="I382" s="5" t="s">
        <v>24</v>
      </c>
      <c r="J382" s="5" t="s">
        <v>25</v>
      </c>
      <c r="K382" s="5" t="s">
        <v>26</v>
      </c>
      <c r="L382" s="5" t="s">
        <v>36</v>
      </c>
      <c r="M382" s="10">
        <f>'[1]бюджетная роспись 15-16гг.'!$J$56/1000</f>
        <v>656.47</v>
      </c>
    </row>
    <row r="383" spans="1:13" ht="15">
      <c r="A383" s="133"/>
      <c r="B383" s="136"/>
      <c r="C383" s="16"/>
      <c r="D383" s="16"/>
      <c r="E383" s="16"/>
      <c r="F383" s="16"/>
      <c r="G383" s="16"/>
      <c r="H383" s="5">
        <v>974</v>
      </c>
      <c r="I383" s="5" t="s">
        <v>24</v>
      </c>
      <c r="J383" s="5" t="s">
        <v>25</v>
      </c>
      <c r="K383" s="5" t="s">
        <v>26</v>
      </c>
      <c r="L383" s="5" t="s">
        <v>37</v>
      </c>
      <c r="M383" s="10">
        <f>'[1]бюджетная роспись 15-16гг.'!$J$58/1000</f>
        <v>0</v>
      </c>
    </row>
    <row r="384" spans="1:13" ht="51">
      <c r="A384" s="4" t="s">
        <v>38</v>
      </c>
      <c r="B384" s="16" t="s">
        <v>39</v>
      </c>
      <c r="C384" s="16"/>
      <c r="D384" s="16"/>
      <c r="E384" s="16"/>
      <c r="F384" s="16"/>
      <c r="G384" s="16"/>
      <c r="H384" s="5" t="s">
        <v>27</v>
      </c>
      <c r="I384" s="5" t="s">
        <v>24</v>
      </c>
      <c r="J384" s="5" t="s">
        <v>25</v>
      </c>
      <c r="K384" s="5" t="s">
        <v>28</v>
      </c>
      <c r="L384" s="5" t="s">
        <v>29</v>
      </c>
      <c r="M384" s="10">
        <f>'[1]бюджетная роспись 15-16гг.'!$J$77/1000</f>
        <v>15153.4</v>
      </c>
    </row>
    <row r="385" spans="1:13" ht="15">
      <c r="A385" s="131" t="s">
        <v>42</v>
      </c>
      <c r="B385" s="137" t="s">
        <v>43</v>
      </c>
      <c r="C385" s="16"/>
      <c r="D385" s="16"/>
      <c r="E385" s="16"/>
      <c r="F385" s="16"/>
      <c r="G385" s="16"/>
      <c r="H385" s="5" t="s">
        <v>27</v>
      </c>
      <c r="I385" s="5" t="s">
        <v>24</v>
      </c>
      <c r="J385" s="5" t="s">
        <v>25</v>
      </c>
      <c r="K385" s="5" t="s">
        <v>40</v>
      </c>
      <c r="L385" s="5" t="s">
        <v>41</v>
      </c>
      <c r="M385" s="10">
        <f>'[1]бюджетная роспись 15-16гг.'!$J$82/1000</f>
        <v>23092.8</v>
      </c>
    </row>
    <row r="386" spans="1:13" ht="15">
      <c r="A386" s="132"/>
      <c r="B386" s="138"/>
      <c r="C386" s="16"/>
      <c r="D386" s="16"/>
      <c r="E386" s="16"/>
      <c r="F386" s="16"/>
      <c r="G386" s="16"/>
      <c r="H386" s="5" t="s">
        <v>27</v>
      </c>
      <c r="I386" s="5" t="s">
        <v>24</v>
      </c>
      <c r="J386" s="5" t="s">
        <v>25</v>
      </c>
      <c r="K386" s="5" t="s">
        <v>40</v>
      </c>
      <c r="L386" s="5" t="s">
        <v>30</v>
      </c>
      <c r="M386" s="10">
        <f>'[1]бюджетная роспись 15-16гг.'!$J$86/1000</f>
        <v>68.7</v>
      </c>
    </row>
    <row r="387" spans="1:13" ht="15">
      <c r="A387" s="132"/>
      <c r="B387" s="138"/>
      <c r="C387" s="16"/>
      <c r="D387" s="16"/>
      <c r="E387" s="16"/>
      <c r="F387" s="16"/>
      <c r="G387" s="16"/>
      <c r="H387" s="5" t="s">
        <v>27</v>
      </c>
      <c r="I387" s="5" t="s">
        <v>24</v>
      </c>
      <c r="J387" s="5" t="s">
        <v>25</v>
      </c>
      <c r="K387" s="5" t="s">
        <v>40</v>
      </c>
      <c r="L387" s="5" t="s">
        <v>31</v>
      </c>
      <c r="M387" s="10">
        <f>'[1]бюджетная роспись 15-16гг.'!$J$90/1000</f>
        <v>1438397.1</v>
      </c>
    </row>
    <row r="388" spans="1:13" ht="15">
      <c r="A388" s="133"/>
      <c r="B388" s="139"/>
      <c r="C388" s="16"/>
      <c r="D388" s="16"/>
      <c r="E388" s="16"/>
      <c r="F388" s="16"/>
      <c r="G388" s="16"/>
      <c r="H388" s="5" t="s">
        <v>27</v>
      </c>
      <c r="I388" s="5" t="s">
        <v>24</v>
      </c>
      <c r="J388" s="5" t="s">
        <v>25</v>
      </c>
      <c r="K388" s="5" t="s">
        <v>40</v>
      </c>
      <c r="L388" s="5" t="s">
        <v>32</v>
      </c>
      <c r="M388" s="10">
        <f>'[1]бюджетная роспись 15-16гг.'!$J$94/1000</f>
        <v>26975.6</v>
      </c>
    </row>
    <row r="389" spans="1:13" ht="15">
      <c r="A389" s="131" t="s">
        <v>44</v>
      </c>
      <c r="B389" s="137" t="s">
        <v>45</v>
      </c>
      <c r="C389" s="16"/>
      <c r="D389" s="16"/>
      <c r="E389" s="16"/>
      <c r="F389" s="16"/>
      <c r="G389" s="16"/>
      <c r="H389" s="5" t="s">
        <v>27</v>
      </c>
      <c r="I389" s="5" t="s">
        <v>24</v>
      </c>
      <c r="J389" s="5" t="s">
        <v>46</v>
      </c>
      <c r="K389" s="5" t="s">
        <v>47</v>
      </c>
      <c r="L389" s="5" t="s">
        <v>31</v>
      </c>
      <c r="M389" s="10">
        <f>'[1]бюджетная роспись 15-16гг.'!$J$100/1000</f>
        <v>319556.911</v>
      </c>
    </row>
    <row r="390" spans="1:13" ht="15">
      <c r="A390" s="133"/>
      <c r="B390" s="139"/>
      <c r="C390" s="16"/>
      <c r="D390" s="16"/>
      <c r="E390" s="16"/>
      <c r="F390" s="16"/>
      <c r="G390" s="16"/>
      <c r="H390" s="5" t="s">
        <v>27</v>
      </c>
      <c r="I390" s="5" t="s">
        <v>24</v>
      </c>
      <c r="J390" s="5" t="s">
        <v>46</v>
      </c>
      <c r="K390" s="5" t="s">
        <v>47</v>
      </c>
      <c r="L390" s="5" t="s">
        <v>32</v>
      </c>
      <c r="M390" s="10">
        <f>'[1]бюджетная роспись 15-16гг.'!$J$113/1000</f>
        <v>10521.136</v>
      </c>
    </row>
    <row r="391" spans="1:13" ht="15">
      <c r="A391" s="131" t="s">
        <v>48</v>
      </c>
      <c r="B391" s="137" t="s">
        <v>49</v>
      </c>
      <c r="C391" s="16"/>
      <c r="D391" s="16"/>
      <c r="E391" s="16"/>
      <c r="F391" s="16"/>
      <c r="G391" s="16"/>
      <c r="H391" s="5" t="s">
        <v>27</v>
      </c>
      <c r="I391" s="5" t="s">
        <v>24</v>
      </c>
      <c r="J391" s="5" t="s">
        <v>46</v>
      </c>
      <c r="K391" s="5" t="s">
        <v>50</v>
      </c>
      <c r="L391" s="5" t="s">
        <v>31</v>
      </c>
      <c r="M391" s="10">
        <f>'[1]бюджетная роспись 15-16гг.'!$J$172/1000</f>
        <v>1421956.9</v>
      </c>
    </row>
    <row r="392" spans="1:13" ht="15">
      <c r="A392" s="133"/>
      <c r="B392" s="139"/>
      <c r="C392" s="16"/>
      <c r="D392" s="16"/>
      <c r="E392" s="16"/>
      <c r="F392" s="16"/>
      <c r="G392" s="16"/>
      <c r="H392" s="5" t="s">
        <v>27</v>
      </c>
      <c r="I392" s="5" t="s">
        <v>24</v>
      </c>
      <c r="J392" s="5" t="s">
        <v>46</v>
      </c>
      <c r="K392" s="5" t="s">
        <v>50</v>
      </c>
      <c r="L392" s="5" t="s">
        <v>32</v>
      </c>
      <c r="M392" s="10">
        <f>'[1]бюджетная роспись 15-16гг.'!$J$175/1000</f>
        <v>30395.6</v>
      </c>
    </row>
    <row r="393" spans="1:13" ht="38.25">
      <c r="A393" s="4" t="s">
        <v>51</v>
      </c>
      <c r="B393" s="16" t="s">
        <v>52</v>
      </c>
      <c r="C393" s="16"/>
      <c r="D393" s="16"/>
      <c r="E393" s="16"/>
      <c r="F393" s="16"/>
      <c r="G393" s="16"/>
      <c r="H393" s="5" t="s">
        <v>27</v>
      </c>
      <c r="I393" s="5" t="s">
        <v>24</v>
      </c>
      <c r="J393" s="5" t="s">
        <v>46</v>
      </c>
      <c r="K393" s="5" t="s">
        <v>53</v>
      </c>
      <c r="L393" s="5" t="s">
        <v>31</v>
      </c>
      <c r="M393" s="10">
        <f>'[1]бюджетная роспись 15-16гг.'!$J$127/1000</f>
        <v>308304.509</v>
      </c>
    </row>
    <row r="394" spans="1:13" ht="25.5">
      <c r="A394" s="4" t="s">
        <v>54</v>
      </c>
      <c r="B394" s="16" t="s">
        <v>55</v>
      </c>
      <c r="C394" s="16"/>
      <c r="D394" s="16"/>
      <c r="E394" s="16"/>
      <c r="F394" s="16"/>
      <c r="G394" s="16"/>
      <c r="H394" s="5" t="s">
        <v>27</v>
      </c>
      <c r="I394" s="5" t="s">
        <v>24</v>
      </c>
      <c r="J394" s="5" t="s">
        <v>46</v>
      </c>
      <c r="K394" s="5" t="s">
        <v>56</v>
      </c>
      <c r="L394" s="5" t="s">
        <v>31</v>
      </c>
      <c r="M394" s="10">
        <f>'[1]бюджетная роспись 15-16гг.'!$J$141/1000</f>
        <v>8690</v>
      </c>
    </row>
    <row r="395" spans="1:13" ht="15">
      <c r="A395" s="131" t="s">
        <v>57</v>
      </c>
      <c r="B395" s="137" t="s">
        <v>58</v>
      </c>
      <c r="C395" s="16"/>
      <c r="D395" s="16"/>
      <c r="E395" s="16"/>
      <c r="F395" s="16"/>
      <c r="G395" s="16"/>
      <c r="H395" s="5" t="s">
        <v>27</v>
      </c>
      <c r="I395" s="5" t="s">
        <v>24</v>
      </c>
      <c r="J395" s="5" t="s">
        <v>25</v>
      </c>
      <c r="K395" s="5" t="s">
        <v>59</v>
      </c>
      <c r="L395" s="5" t="s">
        <v>30</v>
      </c>
      <c r="M395" s="10">
        <f>'[1]бюджетная роспись 15-16гг.'!$J$63/1000</f>
        <v>3018</v>
      </c>
    </row>
    <row r="396" spans="1:13" ht="15">
      <c r="A396" s="132"/>
      <c r="B396" s="138"/>
      <c r="C396" s="16"/>
      <c r="D396" s="16"/>
      <c r="E396" s="16"/>
      <c r="F396" s="16"/>
      <c r="G396" s="16"/>
      <c r="H396" s="5" t="s">
        <v>27</v>
      </c>
      <c r="I396" s="5" t="s">
        <v>24</v>
      </c>
      <c r="J396" s="5" t="s">
        <v>25</v>
      </c>
      <c r="K396" s="5" t="s">
        <v>59</v>
      </c>
      <c r="L396" s="5" t="s">
        <v>29</v>
      </c>
      <c r="M396" s="10">
        <f>'[1]бюджетная роспись 15-16гг.'!$J$66/1000</f>
        <v>61154.100000000006</v>
      </c>
    </row>
    <row r="397" spans="1:13" ht="15">
      <c r="A397" s="133"/>
      <c r="B397" s="139"/>
      <c r="C397" s="16"/>
      <c r="D397" s="16"/>
      <c r="E397" s="16"/>
      <c r="F397" s="16"/>
      <c r="G397" s="16"/>
      <c r="H397" s="5" t="s">
        <v>27</v>
      </c>
      <c r="I397" s="5" t="s">
        <v>24</v>
      </c>
      <c r="J397" s="5" t="s">
        <v>25</v>
      </c>
      <c r="K397" s="5" t="s">
        <v>59</v>
      </c>
      <c r="L397" s="5" t="s">
        <v>60</v>
      </c>
      <c r="M397" s="10">
        <f>'[1]бюджетная роспись 15-16гг.'!$J$69/1000</f>
        <v>1400.5</v>
      </c>
    </row>
    <row r="398" spans="1:13" ht="15">
      <c r="A398" s="131" t="s">
        <v>61</v>
      </c>
      <c r="B398" s="137" t="s">
        <v>62</v>
      </c>
      <c r="C398" s="16"/>
      <c r="D398" s="16"/>
      <c r="E398" s="16"/>
      <c r="F398" s="16"/>
      <c r="G398" s="16"/>
      <c r="H398" s="5" t="s">
        <v>27</v>
      </c>
      <c r="I398" s="5" t="s">
        <v>24</v>
      </c>
      <c r="J398" s="5" t="s">
        <v>46</v>
      </c>
      <c r="K398" s="5" t="s">
        <v>59</v>
      </c>
      <c r="L398" s="5" t="s">
        <v>29</v>
      </c>
      <c r="M398" s="10">
        <f>'[1]бюджетная роспись 15-16гг.'!$J$156/1000</f>
        <v>110952.5</v>
      </c>
    </row>
    <row r="399" spans="1:13" ht="15">
      <c r="A399" s="133"/>
      <c r="B399" s="139"/>
      <c r="C399" s="16"/>
      <c r="D399" s="16"/>
      <c r="E399" s="16"/>
      <c r="F399" s="16"/>
      <c r="G399" s="16"/>
      <c r="H399" s="5" t="s">
        <v>27</v>
      </c>
      <c r="I399" s="5" t="s">
        <v>24</v>
      </c>
      <c r="J399" s="5" t="s">
        <v>46</v>
      </c>
      <c r="K399" s="5" t="s">
        <v>59</v>
      </c>
      <c r="L399" s="5" t="s">
        <v>60</v>
      </c>
      <c r="M399" s="10">
        <f>'[1]бюджетная роспись 15-16гг.'!$J$159/1000</f>
        <v>2009.5</v>
      </c>
    </row>
    <row r="400" spans="1:13" ht="15">
      <c r="A400" s="131" t="s">
        <v>63</v>
      </c>
      <c r="B400" s="137" t="s">
        <v>64</v>
      </c>
      <c r="C400" s="16"/>
      <c r="D400" s="16"/>
      <c r="E400" s="16"/>
      <c r="F400" s="16"/>
      <c r="G400" s="16"/>
      <c r="H400" s="5" t="s">
        <v>27</v>
      </c>
      <c r="I400" s="5" t="s">
        <v>24</v>
      </c>
      <c r="J400" s="5" t="s">
        <v>24</v>
      </c>
      <c r="K400" s="5" t="s">
        <v>59</v>
      </c>
      <c r="L400" s="5" t="s">
        <v>29</v>
      </c>
      <c r="M400" s="10">
        <f>'[1]бюджетная роспись 15-16гг.'!$J$182/1000</f>
        <v>4635.23</v>
      </c>
    </row>
    <row r="401" spans="1:13" ht="15">
      <c r="A401" s="133"/>
      <c r="B401" s="139"/>
      <c r="C401" s="16"/>
      <c r="D401" s="16"/>
      <c r="E401" s="16"/>
      <c r="F401" s="16"/>
      <c r="G401" s="16"/>
      <c r="H401" s="5" t="s">
        <v>27</v>
      </c>
      <c r="I401" s="5" t="s">
        <v>24</v>
      </c>
      <c r="J401" s="5" t="s">
        <v>24</v>
      </c>
      <c r="K401" s="5" t="s">
        <v>59</v>
      </c>
      <c r="L401" s="5" t="s">
        <v>60</v>
      </c>
      <c r="M401" s="10">
        <f>'[1]бюджетная роспись 15-16гг.'!$J$185/1000</f>
        <v>110.67</v>
      </c>
    </row>
    <row r="402" spans="1:13" ht="15">
      <c r="A402" s="131" t="s">
        <v>65</v>
      </c>
      <c r="B402" s="137" t="s">
        <v>66</v>
      </c>
      <c r="C402" s="16"/>
      <c r="D402" s="16"/>
      <c r="E402" s="16"/>
      <c r="F402" s="16"/>
      <c r="G402" s="16"/>
      <c r="H402" s="5" t="s">
        <v>27</v>
      </c>
      <c r="I402" s="5" t="s">
        <v>24</v>
      </c>
      <c r="J402" s="5" t="s">
        <v>25</v>
      </c>
      <c r="K402" s="5" t="s">
        <v>67</v>
      </c>
      <c r="L402" s="5" t="s">
        <v>68</v>
      </c>
      <c r="M402" s="10">
        <v>1413.642</v>
      </c>
    </row>
    <row r="403" spans="1:13" ht="15">
      <c r="A403" s="133"/>
      <c r="B403" s="139"/>
      <c r="C403" s="16"/>
      <c r="D403" s="16"/>
      <c r="E403" s="16"/>
      <c r="F403" s="16"/>
      <c r="G403" s="16"/>
      <c r="H403" s="5" t="s">
        <v>27</v>
      </c>
      <c r="I403" s="5" t="s">
        <v>24</v>
      </c>
      <c r="J403" s="5" t="s">
        <v>25</v>
      </c>
      <c r="K403" s="5" t="s">
        <v>67</v>
      </c>
      <c r="L403" s="5" t="s">
        <v>29</v>
      </c>
      <c r="M403" s="10">
        <v>92996.358</v>
      </c>
    </row>
    <row r="404" spans="1:13" ht="76.5">
      <c r="A404" s="4" t="s">
        <v>69</v>
      </c>
      <c r="B404" s="16" t="s">
        <v>70</v>
      </c>
      <c r="C404" s="16"/>
      <c r="D404" s="16"/>
      <c r="E404" s="16"/>
      <c r="F404" s="16"/>
      <c r="G404" s="16"/>
      <c r="H404" s="5" t="s">
        <v>27</v>
      </c>
      <c r="I404" s="5" t="s">
        <v>24</v>
      </c>
      <c r="J404" s="5" t="s">
        <v>46</v>
      </c>
      <c r="K404" s="5" t="s">
        <v>67</v>
      </c>
      <c r="L404" s="5" t="s">
        <v>29</v>
      </c>
      <c r="M404" s="10">
        <v>27744.2</v>
      </c>
    </row>
    <row r="405" spans="1:13" ht="89.25">
      <c r="A405" s="4" t="s">
        <v>71</v>
      </c>
      <c r="B405" s="16" t="s">
        <v>72</v>
      </c>
      <c r="C405" s="16"/>
      <c r="D405" s="16"/>
      <c r="E405" s="16"/>
      <c r="F405" s="16"/>
      <c r="G405" s="16"/>
      <c r="H405" s="9" t="s">
        <v>27</v>
      </c>
      <c r="I405" s="9" t="s">
        <v>24</v>
      </c>
      <c r="J405" s="8" t="s">
        <v>46</v>
      </c>
      <c r="K405" s="8" t="s">
        <v>67</v>
      </c>
      <c r="L405" s="9" t="s">
        <v>29</v>
      </c>
      <c r="M405" s="13">
        <v>6000</v>
      </c>
    </row>
    <row r="406" spans="1:13" ht="63.75">
      <c r="A406" s="4" t="s">
        <v>73</v>
      </c>
      <c r="B406" s="16" t="s">
        <v>74</v>
      </c>
      <c r="C406" s="16"/>
      <c r="D406" s="16"/>
      <c r="E406" s="16"/>
      <c r="F406" s="16"/>
      <c r="G406" s="16"/>
      <c r="H406" s="5" t="s">
        <v>27</v>
      </c>
      <c r="I406" s="5" t="s">
        <v>24</v>
      </c>
      <c r="J406" s="5" t="s">
        <v>75</v>
      </c>
      <c r="K406" s="5" t="s">
        <v>76</v>
      </c>
      <c r="L406" s="5" t="s">
        <v>31</v>
      </c>
      <c r="M406" s="10">
        <f>'[1]бюджетная роспись 15-16гг.'!$J$200/1000</f>
        <v>116678.2</v>
      </c>
    </row>
    <row r="407" spans="1:13" ht="15">
      <c r="A407" s="131" t="s">
        <v>77</v>
      </c>
      <c r="B407" s="137" t="s">
        <v>78</v>
      </c>
      <c r="C407" s="16"/>
      <c r="D407" s="16"/>
      <c r="E407" s="16"/>
      <c r="F407" s="16"/>
      <c r="G407" s="16"/>
      <c r="H407" s="5" t="s">
        <v>27</v>
      </c>
      <c r="I407" s="5" t="s">
        <v>24</v>
      </c>
      <c r="J407" s="5" t="s">
        <v>75</v>
      </c>
      <c r="K407" s="5" t="s">
        <v>79</v>
      </c>
      <c r="L407" s="5" t="s">
        <v>41</v>
      </c>
      <c r="M407" s="10">
        <f>'[1]бюджетная роспись 15-16гг.'!$J$214/1000</f>
        <v>5443.1</v>
      </c>
    </row>
    <row r="408" spans="1:13" ht="15">
      <c r="A408" s="132"/>
      <c r="B408" s="138"/>
      <c r="C408" s="16"/>
      <c r="D408" s="16"/>
      <c r="E408" s="16"/>
      <c r="F408" s="16"/>
      <c r="G408" s="16"/>
      <c r="H408" s="5" t="s">
        <v>27</v>
      </c>
      <c r="I408" s="5" t="s">
        <v>24</v>
      </c>
      <c r="J408" s="5" t="s">
        <v>75</v>
      </c>
      <c r="K408" s="5" t="s">
        <v>79</v>
      </c>
      <c r="L408" s="5" t="s">
        <v>30</v>
      </c>
      <c r="M408" s="10">
        <f>'[1]бюджетная роспись 15-16гг.'!$J$218/1000</f>
        <v>265</v>
      </c>
    </row>
    <row r="409" spans="1:13" ht="15">
      <c r="A409" s="132"/>
      <c r="B409" s="138"/>
      <c r="C409" s="16"/>
      <c r="D409" s="16"/>
      <c r="E409" s="16"/>
      <c r="F409" s="16"/>
      <c r="G409" s="16"/>
      <c r="H409" s="5" t="s">
        <v>27</v>
      </c>
      <c r="I409" s="5" t="s">
        <v>24</v>
      </c>
      <c r="J409" s="5" t="s">
        <v>75</v>
      </c>
      <c r="K409" s="5" t="s">
        <v>79</v>
      </c>
      <c r="L409" s="5" t="s">
        <v>36</v>
      </c>
      <c r="M409" s="10">
        <f>'[1]бюджетная роспись 15-16гг.'!$J$224/1000</f>
        <v>13.515</v>
      </c>
    </row>
    <row r="410" spans="1:13" ht="15">
      <c r="A410" s="133"/>
      <c r="B410" s="139"/>
      <c r="C410" s="16"/>
      <c r="D410" s="16"/>
      <c r="E410" s="16"/>
      <c r="F410" s="16"/>
      <c r="G410" s="16"/>
      <c r="H410" s="5" t="s">
        <v>27</v>
      </c>
      <c r="I410" s="5" t="s">
        <v>24</v>
      </c>
      <c r="J410" s="5" t="s">
        <v>75</v>
      </c>
      <c r="K410" s="5" t="s">
        <v>79</v>
      </c>
      <c r="L410" s="5" t="s">
        <v>37</v>
      </c>
      <c r="M410" s="10">
        <f>'[1]бюджетная роспись 15-16гг.'!$J$226/1000</f>
        <v>3.985</v>
      </c>
    </row>
    <row r="411" spans="1:13" ht="38.25">
      <c r="A411" s="6" t="s">
        <v>18</v>
      </c>
      <c r="B411" s="11" t="s">
        <v>80</v>
      </c>
      <c r="C411" s="16"/>
      <c r="D411" s="16"/>
      <c r="E411" s="16"/>
      <c r="F411" s="17" t="s">
        <v>17</v>
      </c>
      <c r="G411" s="16"/>
      <c r="H411" s="5" t="s">
        <v>17</v>
      </c>
      <c r="I411" s="5" t="s">
        <v>17</v>
      </c>
      <c r="J411" s="5" t="s">
        <v>17</v>
      </c>
      <c r="K411" s="5" t="s">
        <v>17</v>
      </c>
      <c r="L411" s="5" t="s">
        <v>17</v>
      </c>
      <c r="M411" s="14">
        <f>SUM(M412:M435)</f>
        <v>206767.6</v>
      </c>
    </row>
    <row r="412" spans="1:13" ht="15">
      <c r="A412" s="140" t="s">
        <v>81</v>
      </c>
      <c r="B412" s="137" t="s">
        <v>82</v>
      </c>
      <c r="C412" s="16"/>
      <c r="D412" s="16"/>
      <c r="E412" s="16"/>
      <c r="F412" s="17"/>
      <c r="G412" s="16"/>
      <c r="H412" s="5" t="s">
        <v>27</v>
      </c>
      <c r="I412" s="5" t="s">
        <v>24</v>
      </c>
      <c r="J412" s="5" t="s">
        <v>75</v>
      </c>
      <c r="K412" s="5" t="s">
        <v>103</v>
      </c>
      <c r="L412" s="5" t="s">
        <v>86</v>
      </c>
      <c r="M412" s="10">
        <f>'[1]бюджетная роспись 15-16гг.'!$J$233/1000</f>
        <v>28285</v>
      </c>
    </row>
    <row r="413" spans="1:13" ht="15">
      <c r="A413" s="142"/>
      <c r="B413" s="138"/>
      <c r="C413" s="16"/>
      <c r="D413" s="16"/>
      <c r="E413" s="16"/>
      <c r="F413" s="17"/>
      <c r="G413" s="16"/>
      <c r="H413" s="5" t="s">
        <v>27</v>
      </c>
      <c r="I413" s="5" t="s">
        <v>24</v>
      </c>
      <c r="J413" s="5" t="s">
        <v>75</v>
      </c>
      <c r="K413" s="5" t="s">
        <v>103</v>
      </c>
      <c r="L413" s="5" t="s">
        <v>87</v>
      </c>
      <c r="M413" s="10">
        <f>'[1]бюджетная роспись 15-16гг.'!$J$236/1000</f>
        <v>4699.4</v>
      </c>
    </row>
    <row r="414" spans="1:13" ht="15">
      <c r="A414" s="142"/>
      <c r="B414" s="138"/>
      <c r="C414" s="16"/>
      <c r="D414" s="16"/>
      <c r="E414" s="16"/>
      <c r="F414" s="17"/>
      <c r="G414" s="16"/>
      <c r="H414" s="5" t="s">
        <v>27</v>
      </c>
      <c r="I414" s="5" t="s">
        <v>24</v>
      </c>
      <c r="J414" s="5" t="s">
        <v>75</v>
      </c>
      <c r="K414" s="5" t="s">
        <v>104</v>
      </c>
      <c r="L414" s="5" t="s">
        <v>87</v>
      </c>
      <c r="M414" s="10">
        <f>'[1]бюджетная роспись 15-16гг.'!$J$241/1000</f>
        <v>80.5</v>
      </c>
    </row>
    <row r="415" spans="1:13" ht="15">
      <c r="A415" s="142"/>
      <c r="B415" s="138"/>
      <c r="C415" s="16"/>
      <c r="D415" s="16"/>
      <c r="E415" s="16"/>
      <c r="F415" s="17"/>
      <c r="G415" s="16"/>
      <c r="H415" s="5" t="s">
        <v>27</v>
      </c>
      <c r="I415" s="5" t="s">
        <v>24</v>
      </c>
      <c r="J415" s="5" t="s">
        <v>75</v>
      </c>
      <c r="K415" s="5" t="s">
        <v>104</v>
      </c>
      <c r="L415" s="5" t="s">
        <v>30</v>
      </c>
      <c r="M415" s="10">
        <f>'[1]бюджетная роспись 15-16гг.'!$J$246/1000</f>
        <v>3449.3</v>
      </c>
    </row>
    <row r="416" spans="1:13" ht="15">
      <c r="A416" s="142"/>
      <c r="B416" s="138"/>
      <c r="C416" s="16"/>
      <c r="D416" s="16"/>
      <c r="E416" s="16"/>
      <c r="F416" s="17"/>
      <c r="G416" s="16"/>
      <c r="H416" s="5" t="s">
        <v>27</v>
      </c>
      <c r="I416" s="5" t="s">
        <v>24</v>
      </c>
      <c r="J416" s="5" t="s">
        <v>75</v>
      </c>
      <c r="K416" s="5" t="s">
        <v>104</v>
      </c>
      <c r="L416" s="5" t="s">
        <v>36</v>
      </c>
      <c r="M416" s="10">
        <f>'[1]бюджетная роспись 15-16гг.'!$J$254/1000</f>
        <v>128.4</v>
      </c>
    </row>
    <row r="417" spans="1:13" ht="15">
      <c r="A417" s="142"/>
      <c r="B417" s="138"/>
      <c r="C417" s="16"/>
      <c r="D417" s="16"/>
      <c r="E417" s="16"/>
      <c r="F417" s="17"/>
      <c r="G417" s="16"/>
      <c r="H417" s="5" t="s">
        <v>27</v>
      </c>
      <c r="I417" s="5" t="s">
        <v>24</v>
      </c>
      <c r="J417" s="5" t="s">
        <v>75</v>
      </c>
      <c r="K417" s="5" t="s">
        <v>104</v>
      </c>
      <c r="L417" s="5" t="s">
        <v>37</v>
      </c>
      <c r="M417" s="10">
        <f>'[1]бюджетная роспись 15-16гг.'!$J$256/1000</f>
        <v>4.4</v>
      </c>
    </row>
    <row r="418" spans="1:13" ht="15">
      <c r="A418" s="141"/>
      <c r="B418" s="139"/>
      <c r="C418" s="16"/>
      <c r="D418" s="16"/>
      <c r="E418" s="16"/>
      <c r="F418" s="17"/>
      <c r="G418" s="16"/>
      <c r="H418" s="5" t="s">
        <v>27</v>
      </c>
      <c r="I418" s="5" t="s">
        <v>24</v>
      </c>
      <c r="J418" s="5" t="s">
        <v>75</v>
      </c>
      <c r="K418" s="5" t="s">
        <v>105</v>
      </c>
      <c r="L418" s="5" t="s">
        <v>30</v>
      </c>
      <c r="M418" s="13">
        <f>'[1]бюджетная роспись 15-16гг.'!$J$192/1000</f>
        <v>1707.4</v>
      </c>
    </row>
    <row r="419" spans="1:13" ht="15">
      <c r="A419" s="140" t="s">
        <v>83</v>
      </c>
      <c r="B419" s="137" t="s">
        <v>84</v>
      </c>
      <c r="C419" s="16"/>
      <c r="D419" s="16"/>
      <c r="E419" s="16"/>
      <c r="F419" s="17"/>
      <c r="G419" s="16"/>
      <c r="H419" s="5" t="s">
        <v>27</v>
      </c>
      <c r="I419" s="5" t="s">
        <v>24</v>
      </c>
      <c r="J419" s="5" t="s">
        <v>75</v>
      </c>
      <c r="K419" s="5" t="s">
        <v>85</v>
      </c>
      <c r="L419" s="5" t="s">
        <v>86</v>
      </c>
      <c r="M419" s="10">
        <f>'[1]бюджетная роспись 15-16гг.'!$J$261/1000</f>
        <v>1878.7</v>
      </c>
    </row>
    <row r="420" spans="1:13" ht="15">
      <c r="A420" s="142"/>
      <c r="B420" s="138"/>
      <c r="C420" s="16"/>
      <c r="D420" s="16"/>
      <c r="E420" s="16"/>
      <c r="F420" s="17"/>
      <c r="G420" s="16"/>
      <c r="H420" s="5" t="s">
        <v>27</v>
      </c>
      <c r="I420" s="5" t="s">
        <v>24</v>
      </c>
      <c r="J420" s="5" t="s">
        <v>75</v>
      </c>
      <c r="K420" s="5" t="s">
        <v>85</v>
      </c>
      <c r="L420" s="5" t="s">
        <v>87</v>
      </c>
      <c r="M420" s="10">
        <f>'[1]бюджетная роспись 15-16гг.'!$J$264/1000</f>
        <v>340.5</v>
      </c>
    </row>
    <row r="421" spans="1:13" ht="15">
      <c r="A421" s="142"/>
      <c r="B421" s="138"/>
      <c r="C421" s="16"/>
      <c r="D421" s="16"/>
      <c r="E421" s="16"/>
      <c r="F421" s="17"/>
      <c r="G421" s="16"/>
      <c r="H421" s="5" t="s">
        <v>27</v>
      </c>
      <c r="I421" s="5" t="s">
        <v>24</v>
      </c>
      <c r="J421" s="5" t="s">
        <v>75</v>
      </c>
      <c r="K421" s="5" t="s">
        <v>85</v>
      </c>
      <c r="L421" s="5" t="s">
        <v>30</v>
      </c>
      <c r="M421" s="10">
        <f>'[1]бюджетная роспись 15-16гг.'!$J$268/1000</f>
        <v>253.6</v>
      </c>
    </row>
    <row r="422" spans="1:13" ht="15">
      <c r="A422" s="142"/>
      <c r="B422" s="138"/>
      <c r="C422" s="16"/>
      <c r="D422" s="16"/>
      <c r="E422" s="16"/>
      <c r="F422" s="17"/>
      <c r="G422" s="16"/>
      <c r="H422" s="5" t="s">
        <v>27</v>
      </c>
      <c r="I422" s="5" t="s">
        <v>24</v>
      </c>
      <c r="J422" s="5" t="s">
        <v>75</v>
      </c>
      <c r="K422" s="5" t="s">
        <v>88</v>
      </c>
      <c r="L422" s="5" t="s">
        <v>86</v>
      </c>
      <c r="M422" s="10">
        <f>'[1]бюджетная роспись 15-16гг.'!$J$273/1000</f>
        <v>2114.7</v>
      </c>
    </row>
    <row r="423" spans="1:13" ht="15">
      <c r="A423" s="142"/>
      <c r="B423" s="138"/>
      <c r="C423" s="16"/>
      <c r="D423" s="16"/>
      <c r="E423" s="16"/>
      <c r="F423" s="17"/>
      <c r="G423" s="16"/>
      <c r="H423" s="5" t="s">
        <v>27</v>
      </c>
      <c r="I423" s="5" t="s">
        <v>24</v>
      </c>
      <c r="J423" s="5" t="s">
        <v>75</v>
      </c>
      <c r="K423" s="5" t="s">
        <v>88</v>
      </c>
      <c r="L423" s="5" t="s">
        <v>87</v>
      </c>
      <c r="M423" s="10">
        <f>'[1]бюджетная роспись 15-16гг.'!$J$276/1000</f>
        <v>383.2</v>
      </c>
    </row>
    <row r="424" spans="1:13" ht="15">
      <c r="A424" s="142"/>
      <c r="B424" s="138"/>
      <c r="C424" s="16"/>
      <c r="D424" s="16"/>
      <c r="E424" s="16"/>
      <c r="F424" s="17"/>
      <c r="G424" s="16"/>
      <c r="H424" s="5" t="s">
        <v>27</v>
      </c>
      <c r="I424" s="5" t="s">
        <v>24</v>
      </c>
      <c r="J424" s="5" t="s">
        <v>75</v>
      </c>
      <c r="K424" s="5" t="s">
        <v>88</v>
      </c>
      <c r="L424" s="5" t="s">
        <v>30</v>
      </c>
      <c r="M424" s="10">
        <f>'[1]бюджетная роспись 15-16гг.'!$J$280/1000</f>
        <v>337.8</v>
      </c>
    </row>
    <row r="425" spans="1:13" ht="15">
      <c r="A425" s="142"/>
      <c r="B425" s="138"/>
      <c r="C425" s="16"/>
      <c r="D425" s="16"/>
      <c r="E425" s="16"/>
      <c r="F425" s="17"/>
      <c r="G425" s="16"/>
      <c r="H425" s="5" t="s">
        <v>27</v>
      </c>
      <c r="I425" s="5" t="s">
        <v>24</v>
      </c>
      <c r="J425" s="5" t="s">
        <v>75</v>
      </c>
      <c r="K425" s="5" t="s">
        <v>89</v>
      </c>
      <c r="L425" s="5" t="s">
        <v>30</v>
      </c>
      <c r="M425" s="10">
        <f>'[1]бюджетная роспись 15-16гг.'!$J$285/1000</f>
        <v>238.2</v>
      </c>
    </row>
    <row r="426" spans="1:13" ht="15">
      <c r="A426" s="141"/>
      <c r="B426" s="139"/>
      <c r="C426" s="16"/>
      <c r="D426" s="16"/>
      <c r="E426" s="16"/>
      <c r="F426" s="17"/>
      <c r="G426" s="16"/>
      <c r="H426" s="5" t="s">
        <v>27</v>
      </c>
      <c r="I426" s="5" t="s">
        <v>24</v>
      </c>
      <c r="J426" s="5" t="s">
        <v>75</v>
      </c>
      <c r="K426" s="5" t="s">
        <v>90</v>
      </c>
      <c r="L426" s="5" t="s">
        <v>30</v>
      </c>
      <c r="M426" s="10">
        <f>'[1]бюджетная роспись 15-16гг.'!$J$289/1000</f>
        <v>232.4</v>
      </c>
    </row>
    <row r="427" spans="1:13" ht="46.5" customHeight="1">
      <c r="A427" s="140" t="s">
        <v>91</v>
      </c>
      <c r="B427" s="137" t="s">
        <v>115</v>
      </c>
      <c r="C427" s="16"/>
      <c r="D427" s="16"/>
      <c r="E427" s="16"/>
      <c r="F427" s="17"/>
      <c r="G427" s="16"/>
      <c r="H427" s="5" t="s">
        <v>27</v>
      </c>
      <c r="I427" s="5" t="s">
        <v>92</v>
      </c>
      <c r="J427" s="5" t="s">
        <v>93</v>
      </c>
      <c r="K427" s="5" t="s">
        <v>94</v>
      </c>
      <c r="L427" s="5" t="s">
        <v>30</v>
      </c>
      <c r="M427" s="10">
        <f>'[1]бюджетная роспись 15-16гг.'!$J$297/1000</f>
        <v>202.3</v>
      </c>
    </row>
    <row r="428" spans="1:13" ht="46.5" customHeight="1">
      <c r="A428" s="141"/>
      <c r="B428" s="139"/>
      <c r="C428" s="16"/>
      <c r="D428" s="16"/>
      <c r="E428" s="16"/>
      <c r="F428" s="17"/>
      <c r="G428" s="16"/>
      <c r="H428" s="5" t="s">
        <v>27</v>
      </c>
      <c r="I428" s="5" t="s">
        <v>92</v>
      </c>
      <c r="J428" s="5" t="s">
        <v>93</v>
      </c>
      <c r="K428" s="5" t="s">
        <v>94</v>
      </c>
      <c r="L428" s="5" t="s">
        <v>95</v>
      </c>
      <c r="M428" s="10">
        <f>'[1]бюджетная роспись 15-16гг.'!$J$300/1000</f>
        <v>63222</v>
      </c>
    </row>
    <row r="429" spans="1:13" ht="15" customHeight="1">
      <c r="A429" s="140" t="s">
        <v>98</v>
      </c>
      <c r="B429" s="137" t="s">
        <v>116</v>
      </c>
      <c r="C429" s="16"/>
      <c r="D429" s="16"/>
      <c r="E429" s="16"/>
      <c r="F429" s="17"/>
      <c r="G429" s="16"/>
      <c r="H429" s="5" t="s">
        <v>27</v>
      </c>
      <c r="I429" s="5" t="s">
        <v>92</v>
      </c>
      <c r="J429" s="5" t="s">
        <v>93</v>
      </c>
      <c r="K429" s="5" t="s">
        <v>96</v>
      </c>
      <c r="L429" s="5" t="s">
        <v>30</v>
      </c>
      <c r="M429" s="10">
        <f>'[1]бюджетная роспись 15-16гг.'!$J$304/1000</f>
        <v>41</v>
      </c>
    </row>
    <row r="430" spans="1:13" ht="15">
      <c r="A430" s="142"/>
      <c r="B430" s="138"/>
      <c r="C430" s="16"/>
      <c r="D430" s="16"/>
      <c r="E430" s="16"/>
      <c r="F430" s="17"/>
      <c r="G430" s="16"/>
      <c r="H430" s="5" t="s">
        <v>27</v>
      </c>
      <c r="I430" s="5" t="s">
        <v>92</v>
      </c>
      <c r="J430" s="5" t="s">
        <v>93</v>
      </c>
      <c r="K430" s="5" t="s">
        <v>96</v>
      </c>
      <c r="L430" s="5" t="s">
        <v>97</v>
      </c>
      <c r="M430" s="10">
        <f>'[1]бюджетная роспись 15-16гг.'!$J$307/1000</f>
        <v>13702.8</v>
      </c>
    </row>
    <row r="431" spans="1:13" ht="15" customHeight="1">
      <c r="A431" s="142"/>
      <c r="B431" s="138"/>
      <c r="C431" s="16"/>
      <c r="D431" s="16"/>
      <c r="E431" s="16"/>
      <c r="F431" s="17"/>
      <c r="G431" s="16"/>
      <c r="H431" s="5" t="s">
        <v>27</v>
      </c>
      <c r="I431" s="5" t="s">
        <v>92</v>
      </c>
      <c r="J431" s="5" t="s">
        <v>93</v>
      </c>
      <c r="K431" s="5" t="s">
        <v>99</v>
      </c>
      <c r="L431" s="5" t="s">
        <v>30</v>
      </c>
      <c r="M431" s="10">
        <f>'[1]бюджетная роспись 15-16гг.'!$J$311/1000</f>
        <v>16.9</v>
      </c>
    </row>
    <row r="432" spans="1:13" ht="15">
      <c r="A432" s="142"/>
      <c r="B432" s="138"/>
      <c r="C432" s="16"/>
      <c r="D432" s="16"/>
      <c r="E432" s="16"/>
      <c r="F432" s="17"/>
      <c r="G432" s="16"/>
      <c r="H432" s="5" t="s">
        <v>27</v>
      </c>
      <c r="I432" s="5" t="s">
        <v>92</v>
      </c>
      <c r="J432" s="5" t="s">
        <v>93</v>
      </c>
      <c r="K432" s="5" t="s">
        <v>99</v>
      </c>
      <c r="L432" s="5" t="s">
        <v>97</v>
      </c>
      <c r="M432" s="10">
        <f>'[1]бюджетная роспись 15-16гг.'!$J$314/1000</f>
        <v>8252.4</v>
      </c>
    </row>
    <row r="433" spans="1:13" ht="15" customHeight="1">
      <c r="A433" s="142"/>
      <c r="B433" s="138"/>
      <c r="C433" s="16"/>
      <c r="D433" s="16"/>
      <c r="E433" s="16"/>
      <c r="F433" s="17"/>
      <c r="G433" s="16"/>
      <c r="H433" s="5" t="s">
        <v>27</v>
      </c>
      <c r="I433" s="5" t="s">
        <v>92</v>
      </c>
      <c r="J433" s="5" t="s">
        <v>93</v>
      </c>
      <c r="K433" s="5" t="s">
        <v>100</v>
      </c>
      <c r="L433" s="5" t="s">
        <v>30</v>
      </c>
      <c r="M433" s="10">
        <f>'[1]бюджетная роспись 15-16гг.'!$J$318/1000</f>
        <v>220.2</v>
      </c>
    </row>
    <row r="434" spans="1:13" ht="15">
      <c r="A434" s="141"/>
      <c r="B434" s="139"/>
      <c r="C434" s="16"/>
      <c r="D434" s="16"/>
      <c r="E434" s="16"/>
      <c r="F434" s="17"/>
      <c r="G434" s="16"/>
      <c r="H434" s="5" t="s">
        <v>27</v>
      </c>
      <c r="I434" s="5" t="s">
        <v>92</v>
      </c>
      <c r="J434" s="5" t="s">
        <v>93</v>
      </c>
      <c r="K434" s="5" t="s">
        <v>100</v>
      </c>
      <c r="L434" s="5" t="s">
        <v>97</v>
      </c>
      <c r="M434" s="10">
        <f>'[1]бюджетная роспись 15-16гг.'!$J$321/1000</f>
        <v>73398.1</v>
      </c>
    </row>
    <row r="435" spans="1:13" ht="165.75">
      <c r="A435" s="6" t="s">
        <v>101</v>
      </c>
      <c r="B435" s="6" t="s">
        <v>117</v>
      </c>
      <c r="C435" s="16"/>
      <c r="D435" s="16"/>
      <c r="E435" s="16"/>
      <c r="F435" s="17"/>
      <c r="G435" s="16"/>
      <c r="H435" s="5" t="s">
        <v>27</v>
      </c>
      <c r="I435" s="5" t="s">
        <v>24</v>
      </c>
      <c r="J435" s="5" t="s">
        <v>46</v>
      </c>
      <c r="K435" s="5" t="s">
        <v>102</v>
      </c>
      <c r="L435" s="5" t="s">
        <v>95</v>
      </c>
      <c r="M435" s="10">
        <f>'[1]бюджетная роспись 15-16гг.'!$J$166/1000</f>
        <v>3578.4</v>
      </c>
    </row>
    <row r="436" spans="1:13" ht="15">
      <c r="A436" s="129" t="s">
        <v>19</v>
      </c>
      <c r="B436" s="129"/>
      <c r="C436" s="129"/>
      <c r="D436" s="129"/>
      <c r="E436" s="129"/>
      <c r="F436" s="129"/>
      <c r="G436" s="129"/>
      <c r="H436" s="5" t="s">
        <v>17</v>
      </c>
      <c r="I436" s="5" t="s">
        <v>17</v>
      </c>
      <c r="J436" s="5" t="s">
        <v>17</v>
      </c>
      <c r="K436" s="5" t="s">
        <v>17</v>
      </c>
      <c r="L436" s="5" t="s">
        <v>17</v>
      </c>
      <c r="M436" s="14">
        <f>M377+M411</f>
        <v>4587517.89</v>
      </c>
    </row>
  </sheetData>
  <sheetProtection/>
  <mergeCells count="277">
    <mergeCell ref="A429:A434"/>
    <mergeCell ref="A436:G436"/>
    <mergeCell ref="A427:A428"/>
    <mergeCell ref="B427:B428"/>
    <mergeCell ref="B429:B434"/>
    <mergeCell ref="A407:A410"/>
    <mergeCell ref="B407:B410"/>
    <mergeCell ref="A412:A418"/>
    <mergeCell ref="B412:B418"/>
    <mergeCell ref="A419:A426"/>
    <mergeCell ref="B419:B426"/>
    <mergeCell ref="A398:A399"/>
    <mergeCell ref="B398:B399"/>
    <mergeCell ref="A400:A401"/>
    <mergeCell ref="B400:B401"/>
    <mergeCell ref="A402:A403"/>
    <mergeCell ref="B402:B403"/>
    <mergeCell ref="A389:A390"/>
    <mergeCell ref="B389:B390"/>
    <mergeCell ref="A391:A392"/>
    <mergeCell ref="B391:B392"/>
    <mergeCell ref="A395:A397"/>
    <mergeCell ref="B395:B397"/>
    <mergeCell ref="G375:G376"/>
    <mergeCell ref="H375:L375"/>
    <mergeCell ref="M375:M376"/>
    <mergeCell ref="A378:A383"/>
    <mergeCell ref="B378:B383"/>
    <mergeCell ref="A385:A388"/>
    <mergeCell ref="B385:B388"/>
    <mergeCell ref="A375:A376"/>
    <mergeCell ref="B375:B376"/>
    <mergeCell ref="C375:C376"/>
    <mergeCell ref="D375:D376"/>
    <mergeCell ref="E375:E376"/>
    <mergeCell ref="F375:F376"/>
    <mergeCell ref="A368:M368"/>
    <mergeCell ref="A369:M369"/>
    <mergeCell ref="A370:M370"/>
    <mergeCell ref="A371:M371"/>
    <mergeCell ref="A373:B374"/>
    <mergeCell ref="C373:M373"/>
    <mergeCell ref="C374:M374"/>
    <mergeCell ref="A364:G364"/>
    <mergeCell ref="A367:M367"/>
    <mergeCell ref="B357:B362"/>
    <mergeCell ref="A357:A362"/>
    <mergeCell ref="A347:A354"/>
    <mergeCell ref="B347:B354"/>
    <mergeCell ref="A355:A356"/>
    <mergeCell ref="B355:B356"/>
    <mergeCell ref="A330:A331"/>
    <mergeCell ref="B330:B331"/>
    <mergeCell ref="A335:A338"/>
    <mergeCell ref="B335:B338"/>
    <mergeCell ref="A340:A346"/>
    <mergeCell ref="B340:B346"/>
    <mergeCell ref="A323:A325"/>
    <mergeCell ref="B323:B325"/>
    <mergeCell ref="A326:A327"/>
    <mergeCell ref="B326:B327"/>
    <mergeCell ref="A328:A329"/>
    <mergeCell ref="B328:B329"/>
    <mergeCell ref="A313:A316"/>
    <mergeCell ref="B313:B316"/>
    <mergeCell ref="A317:A318"/>
    <mergeCell ref="B317:B318"/>
    <mergeCell ref="A319:A320"/>
    <mergeCell ref="B319:B320"/>
    <mergeCell ref="F303:F304"/>
    <mergeCell ref="G303:G304"/>
    <mergeCell ref="H303:L303"/>
    <mergeCell ref="M303:M304"/>
    <mergeCell ref="A306:A311"/>
    <mergeCell ref="B306:B311"/>
    <mergeCell ref="A298:M298"/>
    <mergeCell ref="A299:M299"/>
    <mergeCell ref="A301:B302"/>
    <mergeCell ref="C301:M301"/>
    <mergeCell ref="C302:M302"/>
    <mergeCell ref="A303:A304"/>
    <mergeCell ref="B303:B304"/>
    <mergeCell ref="C303:C304"/>
    <mergeCell ref="D303:D304"/>
    <mergeCell ref="E303:E304"/>
    <mergeCell ref="A292:G292"/>
    <mergeCell ref="A295:M295"/>
    <mergeCell ref="A296:M296"/>
    <mergeCell ref="A297:M297"/>
    <mergeCell ref="B285:B290"/>
    <mergeCell ref="A285:A290"/>
    <mergeCell ref="A283:A284"/>
    <mergeCell ref="B283:B284"/>
    <mergeCell ref="A263:A266"/>
    <mergeCell ref="B263:B266"/>
    <mergeCell ref="A268:A274"/>
    <mergeCell ref="B268:B274"/>
    <mergeCell ref="A275:A282"/>
    <mergeCell ref="B275:B282"/>
    <mergeCell ref="A254:A255"/>
    <mergeCell ref="B254:B255"/>
    <mergeCell ref="A256:A257"/>
    <mergeCell ref="B256:B257"/>
    <mergeCell ref="A258:A259"/>
    <mergeCell ref="B258:B259"/>
    <mergeCell ref="A245:A246"/>
    <mergeCell ref="B245:B246"/>
    <mergeCell ref="A247:A248"/>
    <mergeCell ref="B247:B248"/>
    <mergeCell ref="A251:A253"/>
    <mergeCell ref="B251:B253"/>
    <mergeCell ref="G231:G232"/>
    <mergeCell ref="H231:L231"/>
    <mergeCell ref="M231:M232"/>
    <mergeCell ref="A234:A239"/>
    <mergeCell ref="B234:B239"/>
    <mergeCell ref="A241:A244"/>
    <mergeCell ref="B241:B244"/>
    <mergeCell ref="A231:A232"/>
    <mergeCell ref="B231:B232"/>
    <mergeCell ref="C231:C232"/>
    <mergeCell ref="D231:D232"/>
    <mergeCell ref="E231:E232"/>
    <mergeCell ref="F231:F232"/>
    <mergeCell ref="A224:M224"/>
    <mergeCell ref="A225:M225"/>
    <mergeCell ref="A226:M226"/>
    <mergeCell ref="A227:M227"/>
    <mergeCell ref="A229:B230"/>
    <mergeCell ref="C229:M229"/>
    <mergeCell ref="C230:M230"/>
    <mergeCell ref="A220:G220"/>
    <mergeCell ref="A223:M223"/>
    <mergeCell ref="B213:B218"/>
    <mergeCell ref="A213:A218"/>
    <mergeCell ref="A203:A210"/>
    <mergeCell ref="B203:B210"/>
    <mergeCell ref="A211:A212"/>
    <mergeCell ref="B211:B212"/>
    <mergeCell ref="A186:A187"/>
    <mergeCell ref="B186:B187"/>
    <mergeCell ref="A191:A194"/>
    <mergeCell ref="B191:B194"/>
    <mergeCell ref="A196:A202"/>
    <mergeCell ref="B196:B202"/>
    <mergeCell ref="A179:A181"/>
    <mergeCell ref="B179:B181"/>
    <mergeCell ref="A182:A183"/>
    <mergeCell ref="B182:B183"/>
    <mergeCell ref="A184:A185"/>
    <mergeCell ref="B184:B185"/>
    <mergeCell ref="A169:A172"/>
    <mergeCell ref="B169:B172"/>
    <mergeCell ref="A173:A174"/>
    <mergeCell ref="B173:B174"/>
    <mergeCell ref="A175:A176"/>
    <mergeCell ref="B175:B176"/>
    <mergeCell ref="F159:F160"/>
    <mergeCell ref="G159:G160"/>
    <mergeCell ref="H159:L159"/>
    <mergeCell ref="M159:M160"/>
    <mergeCell ref="A162:A167"/>
    <mergeCell ref="B162:B167"/>
    <mergeCell ref="A154:M154"/>
    <mergeCell ref="A155:M155"/>
    <mergeCell ref="A157:B158"/>
    <mergeCell ref="C157:M157"/>
    <mergeCell ref="C158:M158"/>
    <mergeCell ref="A159:A160"/>
    <mergeCell ref="B159:B160"/>
    <mergeCell ref="C159:C160"/>
    <mergeCell ref="D159:D160"/>
    <mergeCell ref="E159:E160"/>
    <mergeCell ref="A148:G148"/>
    <mergeCell ref="A151:M151"/>
    <mergeCell ref="A152:M152"/>
    <mergeCell ref="A153:M153"/>
    <mergeCell ref="B141:B146"/>
    <mergeCell ref="A141:A146"/>
    <mergeCell ref="A139:A140"/>
    <mergeCell ref="B139:B140"/>
    <mergeCell ref="A119:A122"/>
    <mergeCell ref="B119:B122"/>
    <mergeCell ref="A124:A130"/>
    <mergeCell ref="B124:B130"/>
    <mergeCell ref="A131:A138"/>
    <mergeCell ref="B131:B138"/>
    <mergeCell ref="A110:A111"/>
    <mergeCell ref="B110:B111"/>
    <mergeCell ref="A112:A113"/>
    <mergeCell ref="B112:B113"/>
    <mergeCell ref="A114:A115"/>
    <mergeCell ref="B114:B115"/>
    <mergeCell ref="A101:A102"/>
    <mergeCell ref="B101:B102"/>
    <mergeCell ref="A103:A104"/>
    <mergeCell ref="B103:B104"/>
    <mergeCell ref="A107:A109"/>
    <mergeCell ref="B107:B109"/>
    <mergeCell ref="H87:L87"/>
    <mergeCell ref="M87:M88"/>
    <mergeCell ref="A90:A95"/>
    <mergeCell ref="B90:B95"/>
    <mergeCell ref="A97:A100"/>
    <mergeCell ref="B97:B100"/>
    <mergeCell ref="A85:B86"/>
    <mergeCell ref="C85:M85"/>
    <mergeCell ref="C86:M86"/>
    <mergeCell ref="A87:A88"/>
    <mergeCell ref="B87:B88"/>
    <mergeCell ref="C87:C88"/>
    <mergeCell ref="D87:D88"/>
    <mergeCell ref="E87:E88"/>
    <mergeCell ref="F87:F88"/>
    <mergeCell ref="G87:G88"/>
    <mergeCell ref="A76:G76"/>
    <mergeCell ref="A79:M79"/>
    <mergeCell ref="A80:M80"/>
    <mergeCell ref="A81:M81"/>
    <mergeCell ref="A82:M82"/>
    <mergeCell ref="A83:M83"/>
    <mergeCell ref="B69:B74"/>
    <mergeCell ref="A69:A74"/>
    <mergeCell ref="G69:G74"/>
    <mergeCell ref="A67:A68"/>
    <mergeCell ref="B67:B68"/>
    <mergeCell ref="G67:G68"/>
    <mergeCell ref="A52:A58"/>
    <mergeCell ref="B52:B58"/>
    <mergeCell ref="G52:G58"/>
    <mergeCell ref="A59:A66"/>
    <mergeCell ref="B59:B66"/>
    <mergeCell ref="G59:G66"/>
    <mergeCell ref="A42:A43"/>
    <mergeCell ref="B42:B43"/>
    <mergeCell ref="G42:G43"/>
    <mergeCell ref="A47:A50"/>
    <mergeCell ref="B47:B50"/>
    <mergeCell ref="G47:G50"/>
    <mergeCell ref="A38:A39"/>
    <mergeCell ref="B38:B39"/>
    <mergeCell ref="G38:G39"/>
    <mergeCell ref="A40:A41"/>
    <mergeCell ref="B40:B41"/>
    <mergeCell ref="G40:G41"/>
    <mergeCell ref="A31:A32"/>
    <mergeCell ref="B31:B32"/>
    <mergeCell ref="G31:G32"/>
    <mergeCell ref="A35:A37"/>
    <mergeCell ref="B35:B37"/>
    <mergeCell ref="G35:G37"/>
    <mergeCell ref="A25:A28"/>
    <mergeCell ref="B25:B28"/>
    <mergeCell ref="G25:G28"/>
    <mergeCell ref="A29:A30"/>
    <mergeCell ref="B29:B30"/>
    <mergeCell ref="G29:G30"/>
    <mergeCell ref="G15:G16"/>
    <mergeCell ref="H15:L15"/>
    <mergeCell ref="M15:M16"/>
    <mergeCell ref="A18:A23"/>
    <mergeCell ref="B18:B23"/>
    <mergeCell ref="G18:G23"/>
    <mergeCell ref="A15:A16"/>
    <mergeCell ref="B15:B16"/>
    <mergeCell ref="C15:C16"/>
    <mergeCell ref="D15:D16"/>
    <mergeCell ref="E15:E16"/>
    <mergeCell ref="F15:F16"/>
    <mergeCell ref="A7:M7"/>
    <mergeCell ref="A8:M8"/>
    <mergeCell ref="A9:M9"/>
    <mergeCell ref="A10:M10"/>
    <mergeCell ref="A11:M11"/>
    <mergeCell ref="A13:B14"/>
    <mergeCell ref="C13:M13"/>
    <mergeCell ref="C14:M14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Кочнева Юлия</dc:creator>
  <cp:keywords/>
  <dc:description/>
  <cp:lastModifiedBy>Протокольная часть</cp:lastModifiedBy>
  <cp:lastPrinted>2017-02-03T09:45:21Z</cp:lastPrinted>
  <dcterms:created xsi:type="dcterms:W3CDTF">2014-06-08T13:29:20Z</dcterms:created>
  <dcterms:modified xsi:type="dcterms:W3CDTF">2017-02-13T06:31:26Z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