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прил 4" sheetId="1" r:id="rId1"/>
    <sheet name="2015" sheetId="2" r:id="rId2"/>
    <sheet name="2016" sheetId="3" r:id="rId3"/>
    <sheet name="2017" sheetId="4" r:id="rId4"/>
    <sheet name="2018" sheetId="5" r:id="rId5"/>
    <sheet name="4.5   2019" sheetId="6" r:id="rId6"/>
    <sheet name="4.6   2020" sheetId="7" r:id="rId7"/>
    <sheet name="4.7   2021" sheetId="8" r:id="rId8"/>
  </sheets>
  <definedNames>
    <definedName name="_xlnm.Print_Area" localSheetId="1">'2015'!$A$1:$K$47</definedName>
    <definedName name="_xlnm.Print_Area" localSheetId="2">'2016'!$A$1:$K$47</definedName>
    <definedName name="_xlnm.Print_Area" localSheetId="4">'2018'!$A$1:$K$48</definedName>
    <definedName name="_xlnm.Print_Area" localSheetId="5">'4.5   2019'!$A$1:$K$53</definedName>
    <definedName name="_xlnm.Print_Area" localSheetId="6">'4.6   2020'!$A$1:$K$47</definedName>
    <definedName name="_xlnm.Print_Area" localSheetId="0">'прил 4'!$A$1:$H$60</definedName>
  </definedNames>
  <calcPr fullCalcOnLoad="1" fullPrecision="0" refMode="R1C1"/>
</workbook>
</file>

<file path=xl/sharedStrings.xml><?xml version="1.0" encoding="utf-8"?>
<sst xmlns="http://schemas.openxmlformats.org/spreadsheetml/2006/main" count="717" uniqueCount="113">
  <si>
    <t>Наименование целевого показателя</t>
  </si>
  <si>
    <t>Ед. измерения</t>
  </si>
  <si>
    <t>Показатель базового года</t>
  </si>
  <si>
    <t>Планируемый показатель</t>
  </si>
  <si>
    <t>Планируемый результат достижения t-ого целевого показателя j-ой подпрограммы</t>
  </si>
  <si>
    <t>%</t>
  </si>
  <si>
    <t>х</t>
  </si>
  <si>
    <t>Итоговое значение (по Программе)</t>
  </si>
  <si>
    <t>Муниципальная программа города Пензы "Социальная поддержка и социальное обслуживание граждан в городе Пензе на 2015-2020 годы"</t>
  </si>
  <si>
    <t>на 2015 год</t>
  </si>
  <si>
    <t xml:space="preserve">Расчет планируемой оценки эффективности муниципальной программы города Пензы </t>
  </si>
  <si>
    <t>Наименование показателя</t>
  </si>
  <si>
    <t>Отклонение</t>
  </si>
  <si>
    <t>2015 год</t>
  </si>
  <si>
    <t>2016 год</t>
  </si>
  <si>
    <t>2017 год</t>
  </si>
  <si>
    <t>2018 год</t>
  </si>
  <si>
    <t>2019 год</t>
  </si>
  <si>
    <t>2020 год</t>
  </si>
  <si>
    <t>на 2016 год</t>
  </si>
  <si>
    <t>на 2017 год</t>
  </si>
  <si>
    <t>на 2018 год</t>
  </si>
  <si>
    <t>на 2019 год</t>
  </si>
  <si>
    <t>на 2020 год</t>
  </si>
  <si>
    <t>Планируемый показатель эффективности муниципальной программы по годам реализации</t>
  </si>
  <si>
    <t>к муниципальной программе города Пензы</t>
  </si>
  <si>
    <t>(               )</t>
  </si>
  <si>
    <t>Планируемый показатель результативности МП</t>
  </si>
  <si>
    <t>(              )</t>
  </si>
  <si>
    <t>Суммарная планируемая эффективность</t>
  </si>
  <si>
    <t xml:space="preserve">Планируемый показатель результативности </t>
  </si>
  <si>
    <t>Мероприятие 1 «Приватизация муниципального имущества и проведение предпродажной подготовки объектов к приватизации»</t>
  </si>
  <si>
    <t>Мероприятие 2 «Проведение технической инвентаризации и паспортизации объектов недвижимости»</t>
  </si>
  <si>
    <t>Мероприятие 4 «Разработка документации для оформления права муниципальной собственности на выявленные на территории города Пензы бесхозяйные объекты инженерной инфраструктуры»</t>
  </si>
  <si>
    <t>Мероприятие 6 «Содержание имущества, находящегося в муниципальной собственности»</t>
  </si>
  <si>
    <t>Доля реализованных объектов от общего количества объектов, подготовленных к торгам</t>
  </si>
  <si>
    <t>Доля реализованных земельных участков от общего количества земельных участков, подготовленных к торгам</t>
  </si>
  <si>
    <t>Уровень использования бюджетных средств, предусмотренных для реализации мероприятия по содержанию имущества, находящегося в муниципальной собственности</t>
  </si>
  <si>
    <t>№</t>
  </si>
  <si>
    <t>Мероприятия программы</t>
  </si>
  <si>
    <t>Приватизация муниципального имущества и проведение предпродажной подготовки объектов к приватизации</t>
  </si>
  <si>
    <t>Проведение технической инвентаризации и паспортизации объектов недвижимости</t>
  </si>
  <si>
    <t>Разработка документации для оформления права муниципальной собственности на выявленные на территории города Пензы бесхозяйные объекты инженерной инфраструктуры</t>
  </si>
  <si>
    <t>Содержание имущества, находящегося в муниципальной собственности</t>
  </si>
  <si>
    <t>Приложение № 4/1</t>
  </si>
  <si>
    <t>Приложение № 4/2</t>
  </si>
  <si>
    <t>Приложение № 4/3</t>
  </si>
  <si>
    <t>Приложение № 4/4</t>
  </si>
  <si>
    <t>Приложение № 4/5</t>
  </si>
  <si>
    <t>Приложение № 4/6</t>
  </si>
  <si>
    <t>Приложение № 4</t>
  </si>
  <si>
    <t>Планируемый объем средств на реализацию муниципальной программы</t>
  </si>
  <si>
    <t>Коэффициент влияния мероприятия на эффективность муниципальной программы</t>
  </si>
  <si>
    <t>Суммарная планируемая результативность муниципальной программы</t>
  </si>
  <si>
    <t>Показатель результативности достижения i-ого целевого показателя муниципальной программы</t>
  </si>
  <si>
    <t>Планируемый показатель результативности муниципальной программы</t>
  </si>
  <si>
    <t>Субсидии по возмещению недополученных доходов организациям, осуществляющим техническую инвентаризацию объектов капитального строительства</t>
  </si>
  <si>
    <t>Доля выполненных плановых показателей доходов от управления и распоряжения муниципальным имуществом в общем количестве плановых показателей неналоговых доходов</t>
  </si>
  <si>
    <t>Доля  выполнения плановых показателей  (базовый показатель – объем 2013 года) по  изготовлению кадастровых паспортов и технических планов на выявленные бесхозяйные объекты инженерной инфраструктуры от общего объема базового показателя</t>
  </si>
  <si>
    <t>Уровень использования бюджетных средств, предусмотренных для предоставления субсидии по возмещению недополученных доходов организациям, осуществляющим техническую инвентаризацию объектов капитального строительства на льготных условиях</t>
  </si>
  <si>
    <t>Доля   выполнения  плановых показателей по  изготовлению технической документации на объекты недвижимости, расположенные на территории города Пензы, с целью проведения государственной регистрации прав на них от общего объема базового показателя</t>
  </si>
  <si>
    <t>Доля объектов недвижимости, вовлеченных в аренду, в общем количестве объектов муниципального имущества, предназначенных для сдачи в аренду</t>
  </si>
  <si>
    <t xml:space="preserve">Число дней занятости койки в году </t>
  </si>
  <si>
    <t>дни</t>
  </si>
  <si>
    <t>Доля детей, состояние здоровья которых улучшилось от общего количества детей, пролеченных в санаториях</t>
  </si>
  <si>
    <t>Доля жителей города Пензы удовлетворенных качеством предоставляемых услуг от общего количества жителей, обратившихся за оказанием услуг в сфере санаторно-курортного лечения детей города Пензы</t>
  </si>
  <si>
    <t>Проведение оценки объектов мунициальной собственности</t>
  </si>
  <si>
    <t>Мероприятие 5 «Проведение оценки объектов муниципальной собственности»</t>
  </si>
  <si>
    <t>Мероприятие 9 «Субсидии по возмещению недополученных доходов организациям, осуществляющим техническую инвентаризацию объектов капитального строительства»</t>
  </si>
  <si>
    <t>Мероприятие 8 «Обеспечение детского санатория лекарственными препаратами для проведения медикаментозного лечения детей»</t>
  </si>
  <si>
    <t>Лечение и профилактика детей с соматическими заболеваниями</t>
  </si>
  <si>
    <t>Обеспечение детского санатория лекарственными препаратами для проведения медикаментозного лечения детей</t>
  </si>
  <si>
    <t>Выполнение кадастровых работ с последующей постановкой на кадастровый учет земельных участков под строительство объектов недвижимости</t>
  </si>
  <si>
    <t>Муниципальная программа города Пензы «Обеспечение управления муниципальной собственностью  города Пензы на 2015 - 2020 годы»</t>
  </si>
  <si>
    <t>Мероприятие 10 «Проведение оценки объектов недвижимости»</t>
  </si>
  <si>
    <t>Проведение оценки объектов недвижимости</t>
  </si>
  <si>
    <t>Первый заместитель главы администрации города Пензы                                                                                                                                        В.В. Гвоздев</t>
  </si>
  <si>
    <t>Мероприятие 11 «Выкуп (изъятие) земельных участков, движимого и недвижимого имущества для муниципальных нужд»</t>
  </si>
  <si>
    <t>Мероприятие 7 «Лечение и профилактика детей с заболеваниями нервной системы и органов дыхания нетуберкулезного характера»</t>
  </si>
  <si>
    <t>Выкуп (изъятие) земельных участков, движимого и недвижимого имущества для муниципальных нужд</t>
  </si>
  <si>
    <t>Лечение и профилактика детей с заболеваниями нервной системы и органов дыхания нетуберкулезного характера</t>
  </si>
  <si>
    <t>Объем исполнения правовых документов направленных на выкуп (изъятие) земельных участков, движимого и недвижимого имущества для муниципальных нужд</t>
  </si>
  <si>
    <t>шт</t>
  </si>
  <si>
    <t>Мероприятие 3 «Выполнение кадастровых работ с последующей постановкой на кадастровый учет земельных участков»</t>
  </si>
  <si>
    <t xml:space="preserve">Выполнение кадастровых работ с последующей постановкой на кадастровый учет земельных участков </t>
  </si>
  <si>
    <t>Первый заместитель главы администрации города Пензы                                                                                                                                        Волков С.В.</t>
  </si>
  <si>
    <t>Приобретение  недвижимости в муниципальную собственность</t>
  </si>
  <si>
    <t>Мероприятие 12 «Приобретение  недвижимости в муниципальную собственность»</t>
  </si>
  <si>
    <t>к постановлению</t>
  </si>
  <si>
    <t>администрации города Пензы</t>
  </si>
  <si>
    <t>Приложение 5</t>
  </si>
  <si>
    <t xml:space="preserve">Первый заместитель </t>
  </si>
  <si>
    <t>главы администрации города                                                                                                                                                                            С.В. Волков</t>
  </si>
  <si>
    <t>2021 год</t>
  </si>
  <si>
    <t xml:space="preserve">«Обеспечение управления муниципальной 
собственностью  города Пензы на 2015 - 2021 годы»
</t>
  </si>
  <si>
    <t>Планируемая эффективность муниципальной программы города Пензы                                                                                                                                                                                                                «Обеспечение управления муниципальной собственностью  города Пензы на 2015 - 2021 годы»</t>
  </si>
  <si>
    <t>"Обеспечение управления муниципальной собственностью  города Пензы на 2015 - 2021 годы"</t>
  </si>
  <si>
    <t>Приложение 6</t>
  </si>
  <si>
    <t>Приложение 7</t>
  </si>
  <si>
    <t xml:space="preserve">Приложение 8 </t>
  </si>
  <si>
    <t>Приложение № 4/7</t>
  </si>
  <si>
    <t>на 2021 год</t>
  </si>
  <si>
    <t>от  31.10.2018  № 2017/4</t>
  </si>
  <si>
    <t>Приобретение  недвижимости в муниципальную собственность, приобретение в лизинг специализированной техники, необходимой для содержания улично-дорожной сети</t>
  </si>
  <si>
    <t xml:space="preserve"> </t>
  </si>
  <si>
    <t>Приложение 2</t>
  </si>
  <si>
    <t>Приложение 3</t>
  </si>
  <si>
    <t>Приложение 4</t>
  </si>
  <si>
    <t>от  14.03.2019   № 432</t>
  </si>
  <si>
    <t>Транспортировка и хранение брошенных, бесхозяйных автотранспортных средств</t>
  </si>
  <si>
    <t>Мероприятие 11 «Транспортировка и хранение брошенных, бесхозяйных автотранспортных средств»</t>
  </si>
  <si>
    <t>от   17.03.2020    № 345</t>
  </si>
  <si>
    <t>от   17.03.2020  №  345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</si>
</sst>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#,##0.000"/>
    <numFmt numFmtId="187" formatCode="#,##0.0"/>
    <numFmt numFmtId="188" formatCode="#,##0.0000"/>
    <numFmt numFmtId="189" formatCode="#,##0.000000"/>
    <numFmt numFmtId="190" formatCode="#,##0.00000"/>
    <numFmt numFmtId="191" formatCode="0.0"/>
  </numFmts>
  <fonts count="17">
    <font>
      <sz val="10"/>
      <name val="Arial"/>
      <family val="0"/>
    </font>
    <font>
      <sz val="9.5"/>
      <name val="Arial"/>
      <family val="2"/>
    </font>
    <font>
      <b/>
      <sz val="9.5"/>
      <color indexed="6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color indexed="50"/>
      <name val="Arial"/>
      <family val="2"/>
    </font>
    <font>
      <sz val="10"/>
      <color indexed="14"/>
      <name val="Arial"/>
      <family val="2"/>
    </font>
    <font>
      <sz val="10"/>
      <color indexed="21"/>
      <name val="Arial"/>
      <family val="2"/>
    </font>
    <font>
      <sz val="10"/>
      <color indexed="12"/>
      <name val="Arial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186" fontId="5" fillId="0" borderId="1" xfId="0" applyNumberFormat="1" applyFont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186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" fontId="5" fillId="0" borderId="0" xfId="0" applyNumberFormat="1" applyFont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87" fontId="9" fillId="0" borderId="1" xfId="0" applyNumberFormat="1" applyFont="1" applyBorder="1" applyAlignment="1">
      <alignment horizontal="center" vertical="center" wrapText="1"/>
    </xf>
    <xf numFmtId="186" fontId="5" fillId="0" borderId="1" xfId="0" applyNumberFormat="1" applyFont="1" applyBorder="1" applyAlignment="1">
      <alignment vertical="center" wrapText="1"/>
    </xf>
    <xf numFmtId="186" fontId="5" fillId="0" borderId="0" xfId="0" applyNumberFormat="1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86" fontId="5" fillId="0" borderId="0" xfId="0" applyNumberFormat="1" applyFont="1" applyAlignment="1">
      <alignment horizontal="center" vertical="center" wrapText="1"/>
    </xf>
    <xf numFmtId="190" fontId="5" fillId="0" borderId="2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top" wrapText="1"/>
    </xf>
    <xf numFmtId="0" fontId="9" fillId="0" borderId="0" xfId="0" applyFont="1" applyAlignment="1">
      <alignment wrapText="1"/>
    </xf>
    <xf numFmtId="0" fontId="5" fillId="0" borderId="4" xfId="0" applyFont="1" applyBorder="1" applyAlignment="1">
      <alignment vertical="center" wrapText="1"/>
    </xf>
    <xf numFmtId="187" fontId="9" fillId="0" borderId="5" xfId="0" applyNumberFormat="1" applyFont="1" applyBorder="1" applyAlignment="1">
      <alignment horizontal="center" vertical="center" wrapText="1"/>
    </xf>
    <xf numFmtId="187" fontId="9" fillId="0" borderId="3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wrapText="1"/>
    </xf>
    <xf numFmtId="191" fontId="9" fillId="0" borderId="1" xfId="0" applyNumberFormat="1" applyFont="1" applyBorder="1" applyAlignment="1">
      <alignment horizontal="center" wrapText="1"/>
    </xf>
    <xf numFmtId="0" fontId="9" fillId="0" borderId="0" xfId="0" applyFont="1" applyAlignment="1">
      <alignment horizontal="right"/>
    </xf>
    <xf numFmtId="0" fontId="0" fillId="0" borderId="5" xfId="0" applyFont="1" applyBorder="1" applyAlignment="1">
      <alignment horizontal="justify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justify" vertical="center" wrapText="1"/>
    </xf>
    <xf numFmtId="0" fontId="0" fillId="0" borderId="0" xfId="0" applyFont="1" applyFill="1" applyAlignment="1">
      <alignment vertical="center"/>
    </xf>
    <xf numFmtId="0" fontId="0" fillId="0" borderId="5" xfId="0" applyFont="1" applyFill="1" applyBorder="1" applyAlignment="1">
      <alignment horizontal="justify" vertical="center" wrapText="1"/>
    </xf>
    <xf numFmtId="0" fontId="0" fillId="0" borderId="3" xfId="0" applyFont="1" applyFill="1" applyBorder="1" applyAlignment="1">
      <alignment horizontal="justify" vertical="center" wrapText="1"/>
    </xf>
    <xf numFmtId="0" fontId="15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188" fontId="5" fillId="0" borderId="1" xfId="0" applyNumberFormat="1" applyFont="1" applyBorder="1" applyAlignment="1">
      <alignment vertical="center" wrapText="1"/>
    </xf>
    <xf numFmtId="190" fontId="5" fillId="2" borderId="1" xfId="0" applyNumberFormat="1" applyFont="1" applyFill="1" applyBorder="1" applyAlignment="1">
      <alignment horizontal="center" vertical="center" wrapText="1"/>
    </xf>
    <xf numFmtId="186" fontId="9" fillId="0" borderId="1" xfId="0" applyNumberFormat="1" applyFont="1" applyBorder="1" applyAlignment="1">
      <alignment horizontal="right" vertical="center" wrapText="1"/>
    </xf>
    <xf numFmtId="190" fontId="5" fillId="0" borderId="2" xfId="0" applyNumberFormat="1" applyFont="1" applyBorder="1" applyAlignment="1">
      <alignment horizontal="right" vertical="center" wrapText="1"/>
    </xf>
    <xf numFmtId="0" fontId="16" fillId="0" borderId="0" xfId="0" applyFont="1" applyFill="1" applyAlignment="1">
      <alignment horizontal="right" vertical="center"/>
    </xf>
    <xf numFmtId="0" fontId="16" fillId="0" borderId="1" xfId="0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4" fontId="5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2" fontId="0" fillId="0" borderId="5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 wrapText="1"/>
    </xf>
    <xf numFmtId="2" fontId="0" fillId="0" borderId="5" xfId="0" applyNumberFormat="1" applyFont="1" applyBorder="1" applyAlignment="1">
      <alignment horizontal="center" vertical="center" wrapText="1"/>
    </xf>
    <xf numFmtId="2" fontId="0" fillId="0" borderId="3" xfId="0" applyNumberFormat="1" applyFont="1" applyBorder="1" applyAlignment="1">
      <alignment horizontal="center" vertical="center" wrapText="1"/>
    </xf>
    <xf numFmtId="2" fontId="16" fillId="0" borderId="5" xfId="0" applyNumberFormat="1" applyFont="1" applyFill="1" applyBorder="1" applyAlignment="1">
      <alignment horizontal="center" vertical="center" wrapText="1"/>
    </xf>
    <xf numFmtId="2" fontId="16" fillId="0" borderId="3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8.emf" /><Relationship Id="rId3" Type="http://schemas.openxmlformats.org/officeDocument/2006/relationships/image" Target="../media/image9.emf" /><Relationship Id="rId4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15</xdr:row>
      <xdr:rowOff>9525</xdr:rowOff>
    </xdr:from>
    <xdr:to>
      <xdr:col>0</xdr:col>
      <xdr:colOff>457200</xdr:colOff>
      <xdr:row>16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43250"/>
          <a:ext cx="2857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17</xdr:row>
      <xdr:rowOff>9525</xdr:rowOff>
    </xdr:from>
    <xdr:to>
      <xdr:col>0</xdr:col>
      <xdr:colOff>457200</xdr:colOff>
      <xdr:row>18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3467100"/>
          <a:ext cx="266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21</xdr:row>
      <xdr:rowOff>0</xdr:rowOff>
    </xdr:from>
    <xdr:to>
      <xdr:col>0</xdr:col>
      <xdr:colOff>447675</xdr:colOff>
      <xdr:row>22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4238625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24</xdr:row>
      <xdr:rowOff>0</xdr:rowOff>
    </xdr:from>
    <xdr:to>
      <xdr:col>0</xdr:col>
      <xdr:colOff>371475</xdr:colOff>
      <xdr:row>25</xdr:row>
      <xdr:rowOff>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4857750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27</xdr:row>
      <xdr:rowOff>0</xdr:rowOff>
    </xdr:from>
    <xdr:to>
      <xdr:col>0</xdr:col>
      <xdr:colOff>371475</xdr:colOff>
      <xdr:row>28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476875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28</xdr:row>
      <xdr:rowOff>0</xdr:rowOff>
    </xdr:from>
    <xdr:to>
      <xdr:col>0</xdr:col>
      <xdr:colOff>371475</xdr:colOff>
      <xdr:row>28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63880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28</xdr:row>
      <xdr:rowOff>0</xdr:rowOff>
    </xdr:from>
    <xdr:to>
      <xdr:col>0</xdr:col>
      <xdr:colOff>371475</xdr:colOff>
      <xdr:row>28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63880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24</xdr:row>
      <xdr:rowOff>0</xdr:rowOff>
    </xdr:from>
    <xdr:to>
      <xdr:col>0</xdr:col>
      <xdr:colOff>447675</xdr:colOff>
      <xdr:row>25</xdr:row>
      <xdr:rowOff>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4857750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27</xdr:row>
      <xdr:rowOff>0</xdr:rowOff>
    </xdr:from>
    <xdr:to>
      <xdr:col>0</xdr:col>
      <xdr:colOff>447675</xdr:colOff>
      <xdr:row>28</xdr:row>
      <xdr:rowOff>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5476875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28</xdr:row>
      <xdr:rowOff>0</xdr:rowOff>
    </xdr:from>
    <xdr:to>
      <xdr:col>0</xdr:col>
      <xdr:colOff>447675</xdr:colOff>
      <xdr:row>28</xdr:row>
      <xdr:rowOff>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563880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28</xdr:row>
      <xdr:rowOff>0</xdr:rowOff>
    </xdr:from>
    <xdr:to>
      <xdr:col>0</xdr:col>
      <xdr:colOff>447675</xdr:colOff>
      <xdr:row>28</xdr:row>
      <xdr:rowOff>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563880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30</xdr:row>
      <xdr:rowOff>0</xdr:rowOff>
    </xdr:from>
    <xdr:to>
      <xdr:col>0</xdr:col>
      <xdr:colOff>371475</xdr:colOff>
      <xdr:row>31</xdr:row>
      <xdr:rowOff>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6143625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30</xdr:row>
      <xdr:rowOff>0</xdr:rowOff>
    </xdr:from>
    <xdr:to>
      <xdr:col>0</xdr:col>
      <xdr:colOff>447675</xdr:colOff>
      <xdr:row>31</xdr:row>
      <xdr:rowOff>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6143625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33</xdr:row>
      <xdr:rowOff>0</xdr:rowOff>
    </xdr:from>
    <xdr:to>
      <xdr:col>0</xdr:col>
      <xdr:colOff>371475</xdr:colOff>
      <xdr:row>34</xdr:row>
      <xdr:rowOff>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6762750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33</xdr:row>
      <xdr:rowOff>0</xdr:rowOff>
    </xdr:from>
    <xdr:to>
      <xdr:col>0</xdr:col>
      <xdr:colOff>447675</xdr:colOff>
      <xdr:row>34</xdr:row>
      <xdr:rowOff>0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6762750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36</xdr:row>
      <xdr:rowOff>0</xdr:rowOff>
    </xdr:from>
    <xdr:to>
      <xdr:col>0</xdr:col>
      <xdr:colOff>371475</xdr:colOff>
      <xdr:row>37</xdr:row>
      <xdr:rowOff>0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7381875"/>
          <a:ext cx="295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36</xdr:row>
      <xdr:rowOff>0</xdr:rowOff>
    </xdr:from>
    <xdr:to>
      <xdr:col>0</xdr:col>
      <xdr:colOff>447675</xdr:colOff>
      <xdr:row>37</xdr:row>
      <xdr:rowOff>0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7381875"/>
          <a:ext cx="295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42</xdr:row>
      <xdr:rowOff>0</xdr:rowOff>
    </xdr:from>
    <xdr:to>
      <xdr:col>0</xdr:col>
      <xdr:colOff>371475</xdr:colOff>
      <xdr:row>43</xdr:row>
      <xdr:rowOff>0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8734425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42</xdr:row>
      <xdr:rowOff>0</xdr:rowOff>
    </xdr:from>
    <xdr:to>
      <xdr:col>0</xdr:col>
      <xdr:colOff>447675</xdr:colOff>
      <xdr:row>43</xdr:row>
      <xdr:rowOff>0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8734425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43</xdr:row>
      <xdr:rowOff>0</xdr:rowOff>
    </xdr:from>
    <xdr:to>
      <xdr:col>0</xdr:col>
      <xdr:colOff>371475</xdr:colOff>
      <xdr:row>43</xdr:row>
      <xdr:rowOff>0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8896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43</xdr:row>
      <xdr:rowOff>0</xdr:rowOff>
    </xdr:from>
    <xdr:to>
      <xdr:col>0</xdr:col>
      <xdr:colOff>447675</xdr:colOff>
      <xdr:row>43</xdr:row>
      <xdr:rowOff>0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8896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43</xdr:row>
      <xdr:rowOff>0</xdr:rowOff>
    </xdr:from>
    <xdr:to>
      <xdr:col>0</xdr:col>
      <xdr:colOff>371475</xdr:colOff>
      <xdr:row>43</xdr:row>
      <xdr:rowOff>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8896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43</xdr:row>
      <xdr:rowOff>0</xdr:rowOff>
    </xdr:from>
    <xdr:to>
      <xdr:col>0</xdr:col>
      <xdr:colOff>447675</xdr:colOff>
      <xdr:row>43</xdr:row>
      <xdr:rowOff>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8896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43</xdr:row>
      <xdr:rowOff>0</xdr:rowOff>
    </xdr:from>
    <xdr:to>
      <xdr:col>0</xdr:col>
      <xdr:colOff>371475</xdr:colOff>
      <xdr:row>43</xdr:row>
      <xdr:rowOff>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8896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43</xdr:row>
      <xdr:rowOff>0</xdr:rowOff>
    </xdr:from>
    <xdr:to>
      <xdr:col>0</xdr:col>
      <xdr:colOff>447675</xdr:colOff>
      <xdr:row>43</xdr:row>
      <xdr:rowOff>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8896350"/>
          <a:ext cx="295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45</xdr:row>
      <xdr:rowOff>0</xdr:rowOff>
    </xdr:from>
    <xdr:to>
      <xdr:col>0</xdr:col>
      <xdr:colOff>371475</xdr:colOff>
      <xdr:row>46</xdr:row>
      <xdr:rowOff>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9353550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45</xdr:row>
      <xdr:rowOff>0</xdr:rowOff>
    </xdr:from>
    <xdr:to>
      <xdr:col>0</xdr:col>
      <xdr:colOff>447675</xdr:colOff>
      <xdr:row>46</xdr:row>
      <xdr:rowOff>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9353550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39</xdr:row>
      <xdr:rowOff>0</xdr:rowOff>
    </xdr:from>
    <xdr:to>
      <xdr:col>0</xdr:col>
      <xdr:colOff>371475</xdr:colOff>
      <xdr:row>40</xdr:row>
      <xdr:rowOff>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8058150"/>
          <a:ext cx="295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39</xdr:row>
      <xdr:rowOff>0</xdr:rowOff>
    </xdr:from>
    <xdr:to>
      <xdr:col>0</xdr:col>
      <xdr:colOff>447675</xdr:colOff>
      <xdr:row>40</xdr:row>
      <xdr:rowOff>0</xdr:rowOff>
    </xdr:to>
    <xdr:pic>
      <xdr:nvPicPr>
        <xdr:cNvPr id="29" name="Picture 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8058150"/>
          <a:ext cx="295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48</xdr:row>
      <xdr:rowOff>0</xdr:rowOff>
    </xdr:from>
    <xdr:to>
      <xdr:col>0</xdr:col>
      <xdr:colOff>371475</xdr:colOff>
      <xdr:row>49</xdr:row>
      <xdr:rowOff>0</xdr:rowOff>
    </xdr:to>
    <xdr:pic>
      <xdr:nvPicPr>
        <xdr:cNvPr id="30" name="Picture 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9972675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48</xdr:row>
      <xdr:rowOff>0</xdr:rowOff>
    </xdr:from>
    <xdr:to>
      <xdr:col>0</xdr:col>
      <xdr:colOff>447675</xdr:colOff>
      <xdr:row>49</xdr:row>
      <xdr:rowOff>0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9972675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51</xdr:row>
      <xdr:rowOff>0</xdr:rowOff>
    </xdr:from>
    <xdr:to>
      <xdr:col>0</xdr:col>
      <xdr:colOff>371475</xdr:colOff>
      <xdr:row>52</xdr:row>
      <xdr:rowOff>0</xdr:rowOff>
    </xdr:to>
    <xdr:pic>
      <xdr:nvPicPr>
        <xdr:cNvPr id="32" name="Picture 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10591800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51</xdr:row>
      <xdr:rowOff>0</xdr:rowOff>
    </xdr:from>
    <xdr:to>
      <xdr:col>0</xdr:col>
      <xdr:colOff>447675</xdr:colOff>
      <xdr:row>52</xdr:row>
      <xdr:rowOff>0</xdr:rowOff>
    </xdr:to>
    <xdr:pic>
      <xdr:nvPicPr>
        <xdr:cNvPr id="33" name="Picture 3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10591800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54</xdr:row>
      <xdr:rowOff>0</xdr:rowOff>
    </xdr:from>
    <xdr:to>
      <xdr:col>0</xdr:col>
      <xdr:colOff>371475</xdr:colOff>
      <xdr:row>55</xdr:row>
      <xdr:rowOff>0</xdr:rowOff>
    </xdr:to>
    <xdr:pic>
      <xdr:nvPicPr>
        <xdr:cNvPr id="34" name="Picture 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11210925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54</xdr:row>
      <xdr:rowOff>0</xdr:rowOff>
    </xdr:from>
    <xdr:to>
      <xdr:col>0</xdr:col>
      <xdr:colOff>447675</xdr:colOff>
      <xdr:row>55</xdr:row>
      <xdr:rowOff>0</xdr:rowOff>
    </xdr:to>
    <xdr:pic>
      <xdr:nvPicPr>
        <xdr:cNvPr id="35" name="Picture 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11210925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57</xdr:row>
      <xdr:rowOff>0</xdr:rowOff>
    </xdr:from>
    <xdr:to>
      <xdr:col>0</xdr:col>
      <xdr:colOff>371475</xdr:colOff>
      <xdr:row>58</xdr:row>
      <xdr:rowOff>0</xdr:rowOff>
    </xdr:to>
    <xdr:pic>
      <xdr:nvPicPr>
        <xdr:cNvPr id="36" name="Picture 3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11811000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57</xdr:row>
      <xdr:rowOff>0</xdr:rowOff>
    </xdr:from>
    <xdr:to>
      <xdr:col>0</xdr:col>
      <xdr:colOff>447675</xdr:colOff>
      <xdr:row>58</xdr:row>
      <xdr:rowOff>0</xdr:rowOff>
    </xdr:to>
    <xdr:pic>
      <xdr:nvPicPr>
        <xdr:cNvPr id="37" name="Picture 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11811000"/>
          <a:ext cx="2952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17</xdr:row>
      <xdr:rowOff>295275</xdr:rowOff>
    </xdr:from>
    <xdr:to>
      <xdr:col>5</xdr:col>
      <xdr:colOff>866775</xdr:colOff>
      <xdr:row>17</xdr:row>
      <xdr:rowOff>666750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402907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17</xdr:row>
      <xdr:rowOff>285750</xdr:rowOff>
    </xdr:from>
    <xdr:to>
      <xdr:col>7</xdr:col>
      <xdr:colOff>638175</xdr:colOff>
      <xdr:row>17</xdr:row>
      <xdr:rowOff>676275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77375" y="40195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17</xdr:row>
      <xdr:rowOff>333375</xdr:rowOff>
    </xdr:from>
    <xdr:to>
      <xdr:col>8</xdr:col>
      <xdr:colOff>752475</xdr:colOff>
      <xdr:row>17</xdr:row>
      <xdr:rowOff>704850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72700" y="40671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17</xdr:row>
      <xdr:rowOff>314325</xdr:rowOff>
    </xdr:from>
    <xdr:to>
      <xdr:col>9</xdr:col>
      <xdr:colOff>771525</xdr:colOff>
      <xdr:row>17</xdr:row>
      <xdr:rowOff>695325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001375" y="404812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285750</xdr:rowOff>
    </xdr:from>
    <xdr:to>
      <xdr:col>10</xdr:col>
      <xdr:colOff>771525</xdr:colOff>
      <xdr:row>17</xdr:row>
      <xdr:rowOff>676275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858625" y="40195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40290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2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42100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3" name="Picture 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96350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4" name="Picture 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00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314325</xdr:rowOff>
    </xdr:from>
    <xdr:to>
      <xdr:col>8</xdr:col>
      <xdr:colOff>771525</xdr:colOff>
      <xdr:row>17</xdr:row>
      <xdr:rowOff>695325</xdr:rowOff>
    </xdr:to>
    <xdr:pic>
      <xdr:nvPicPr>
        <xdr:cNvPr id="5" name="Picture 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372725" y="423862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285750</xdr:rowOff>
    </xdr:from>
    <xdr:to>
      <xdr:col>9</xdr:col>
      <xdr:colOff>771525</xdr:colOff>
      <xdr:row>17</xdr:row>
      <xdr:rowOff>676275</xdr:rowOff>
    </xdr:to>
    <xdr:pic>
      <xdr:nvPicPr>
        <xdr:cNvPr id="6" name="Picture 3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18235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17</xdr:row>
      <xdr:rowOff>295275</xdr:rowOff>
    </xdr:from>
    <xdr:to>
      <xdr:col>5</xdr:col>
      <xdr:colOff>866775</xdr:colOff>
      <xdr:row>17</xdr:row>
      <xdr:rowOff>666750</xdr:rowOff>
    </xdr:to>
    <xdr:pic>
      <xdr:nvPicPr>
        <xdr:cNvPr id="7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21957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17</xdr:row>
      <xdr:rowOff>285750</xdr:rowOff>
    </xdr:from>
    <xdr:to>
      <xdr:col>7</xdr:col>
      <xdr:colOff>638175</xdr:colOff>
      <xdr:row>17</xdr:row>
      <xdr:rowOff>676275</xdr:rowOff>
    </xdr:to>
    <xdr:pic>
      <xdr:nvPicPr>
        <xdr:cNvPr id="8" name="Picture 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67875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17</xdr:row>
      <xdr:rowOff>333375</xdr:rowOff>
    </xdr:from>
    <xdr:to>
      <xdr:col>8</xdr:col>
      <xdr:colOff>752475</xdr:colOff>
      <xdr:row>17</xdr:row>
      <xdr:rowOff>704850</xdr:rowOff>
    </xdr:to>
    <xdr:pic>
      <xdr:nvPicPr>
        <xdr:cNvPr id="9" name="Picture 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63200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17</xdr:row>
      <xdr:rowOff>314325</xdr:rowOff>
    </xdr:from>
    <xdr:to>
      <xdr:col>9</xdr:col>
      <xdr:colOff>771525</xdr:colOff>
      <xdr:row>17</xdr:row>
      <xdr:rowOff>695325</xdr:rowOff>
    </xdr:to>
    <xdr:pic>
      <xdr:nvPicPr>
        <xdr:cNvPr id="10" name="Picture 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191875" y="423862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285750</xdr:rowOff>
    </xdr:from>
    <xdr:to>
      <xdr:col>10</xdr:col>
      <xdr:colOff>771525</xdr:colOff>
      <xdr:row>17</xdr:row>
      <xdr:rowOff>676275</xdr:rowOff>
    </xdr:to>
    <xdr:pic>
      <xdr:nvPicPr>
        <xdr:cNvPr id="11" name="Picture 4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049125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17</xdr:row>
      <xdr:rowOff>295275</xdr:rowOff>
    </xdr:from>
    <xdr:to>
      <xdr:col>5</xdr:col>
      <xdr:colOff>866775</xdr:colOff>
      <xdr:row>17</xdr:row>
      <xdr:rowOff>666750</xdr:rowOff>
    </xdr:to>
    <xdr:pic>
      <xdr:nvPicPr>
        <xdr:cNvPr id="12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421957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17</xdr:row>
      <xdr:rowOff>285750</xdr:rowOff>
    </xdr:from>
    <xdr:to>
      <xdr:col>7</xdr:col>
      <xdr:colOff>638175</xdr:colOff>
      <xdr:row>17</xdr:row>
      <xdr:rowOff>676275</xdr:rowOff>
    </xdr:to>
    <xdr:pic>
      <xdr:nvPicPr>
        <xdr:cNvPr id="13" name="Picture 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67875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17</xdr:row>
      <xdr:rowOff>333375</xdr:rowOff>
    </xdr:from>
    <xdr:to>
      <xdr:col>8</xdr:col>
      <xdr:colOff>752475</xdr:colOff>
      <xdr:row>17</xdr:row>
      <xdr:rowOff>704850</xdr:rowOff>
    </xdr:to>
    <xdr:pic>
      <xdr:nvPicPr>
        <xdr:cNvPr id="14" name="Picture 4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363200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17</xdr:row>
      <xdr:rowOff>314325</xdr:rowOff>
    </xdr:from>
    <xdr:to>
      <xdr:col>9</xdr:col>
      <xdr:colOff>771525</xdr:colOff>
      <xdr:row>17</xdr:row>
      <xdr:rowOff>695325</xdr:rowOff>
    </xdr:to>
    <xdr:pic>
      <xdr:nvPicPr>
        <xdr:cNvPr id="15" name="Picture 4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191875" y="423862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285750</xdr:rowOff>
    </xdr:from>
    <xdr:to>
      <xdr:col>10</xdr:col>
      <xdr:colOff>771525</xdr:colOff>
      <xdr:row>17</xdr:row>
      <xdr:rowOff>676275</xdr:rowOff>
    </xdr:to>
    <xdr:pic>
      <xdr:nvPicPr>
        <xdr:cNvPr id="16" name="Picture 4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049125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17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742950</xdr:colOff>
      <xdr:row>17</xdr:row>
      <xdr:rowOff>685800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4210050"/>
          <a:ext cx="695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00950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4" name="Picture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29600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314325</xdr:rowOff>
    </xdr:from>
    <xdr:to>
      <xdr:col>8</xdr:col>
      <xdr:colOff>771525</xdr:colOff>
      <xdr:row>17</xdr:row>
      <xdr:rowOff>695325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077325" y="423862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285750</xdr:rowOff>
    </xdr:from>
    <xdr:to>
      <xdr:col>9</xdr:col>
      <xdr:colOff>771525</xdr:colOff>
      <xdr:row>17</xdr:row>
      <xdr:rowOff>676275</xdr:rowOff>
    </xdr:to>
    <xdr:pic>
      <xdr:nvPicPr>
        <xdr:cNvPr id="6" name="Picture 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88695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42100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9" name="Picture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00950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10" name="Picture 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29600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314325</xdr:rowOff>
    </xdr:from>
    <xdr:to>
      <xdr:col>8</xdr:col>
      <xdr:colOff>771525</xdr:colOff>
      <xdr:row>17</xdr:row>
      <xdr:rowOff>695325</xdr:rowOff>
    </xdr:to>
    <xdr:pic>
      <xdr:nvPicPr>
        <xdr:cNvPr id="11" name="Picture 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077325" y="423862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285750</xdr:rowOff>
    </xdr:from>
    <xdr:to>
      <xdr:col>9</xdr:col>
      <xdr:colOff>771525</xdr:colOff>
      <xdr:row>17</xdr:row>
      <xdr:rowOff>676275</xdr:rowOff>
    </xdr:to>
    <xdr:pic>
      <xdr:nvPicPr>
        <xdr:cNvPr id="12" name="Picture 2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88695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17</xdr:row>
      <xdr:rowOff>295275</xdr:rowOff>
    </xdr:from>
    <xdr:to>
      <xdr:col>5</xdr:col>
      <xdr:colOff>866775</xdr:colOff>
      <xdr:row>17</xdr:row>
      <xdr:rowOff>666750</xdr:rowOff>
    </xdr:to>
    <xdr:pic>
      <xdr:nvPicPr>
        <xdr:cNvPr id="13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421957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17</xdr:row>
      <xdr:rowOff>285750</xdr:rowOff>
    </xdr:from>
    <xdr:to>
      <xdr:col>7</xdr:col>
      <xdr:colOff>638175</xdr:colOff>
      <xdr:row>17</xdr:row>
      <xdr:rowOff>676275</xdr:rowOff>
    </xdr:to>
    <xdr:pic>
      <xdr:nvPicPr>
        <xdr:cNvPr id="14" name="Picture 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72475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17</xdr:row>
      <xdr:rowOff>333375</xdr:rowOff>
    </xdr:from>
    <xdr:to>
      <xdr:col>8</xdr:col>
      <xdr:colOff>752475</xdr:colOff>
      <xdr:row>17</xdr:row>
      <xdr:rowOff>704850</xdr:rowOff>
    </xdr:to>
    <xdr:pic>
      <xdr:nvPicPr>
        <xdr:cNvPr id="15" name="Picture 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67800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17</xdr:row>
      <xdr:rowOff>314325</xdr:rowOff>
    </xdr:from>
    <xdr:to>
      <xdr:col>9</xdr:col>
      <xdr:colOff>771525</xdr:colOff>
      <xdr:row>17</xdr:row>
      <xdr:rowOff>695325</xdr:rowOff>
    </xdr:to>
    <xdr:pic>
      <xdr:nvPicPr>
        <xdr:cNvPr id="16" name="Picture 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896475" y="423862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285750</xdr:rowOff>
    </xdr:from>
    <xdr:to>
      <xdr:col>10</xdr:col>
      <xdr:colOff>771525</xdr:colOff>
      <xdr:row>17</xdr:row>
      <xdr:rowOff>676275</xdr:rowOff>
    </xdr:to>
    <xdr:pic>
      <xdr:nvPicPr>
        <xdr:cNvPr id="17" name="Picture 3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753725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18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19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42100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20" name="Picture 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00950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21" name="Picture 3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29600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314325</xdr:rowOff>
    </xdr:from>
    <xdr:to>
      <xdr:col>8</xdr:col>
      <xdr:colOff>771525</xdr:colOff>
      <xdr:row>17</xdr:row>
      <xdr:rowOff>695325</xdr:rowOff>
    </xdr:to>
    <xdr:pic>
      <xdr:nvPicPr>
        <xdr:cNvPr id="22" name="Picture 4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077325" y="423862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285750</xdr:rowOff>
    </xdr:from>
    <xdr:to>
      <xdr:col>9</xdr:col>
      <xdr:colOff>771525</xdr:colOff>
      <xdr:row>17</xdr:row>
      <xdr:rowOff>676275</xdr:rowOff>
    </xdr:to>
    <xdr:pic>
      <xdr:nvPicPr>
        <xdr:cNvPr id="23" name="Picture 4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88695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17</xdr:row>
      <xdr:rowOff>295275</xdr:rowOff>
    </xdr:from>
    <xdr:to>
      <xdr:col>5</xdr:col>
      <xdr:colOff>866775</xdr:colOff>
      <xdr:row>17</xdr:row>
      <xdr:rowOff>666750</xdr:rowOff>
    </xdr:to>
    <xdr:pic>
      <xdr:nvPicPr>
        <xdr:cNvPr id="24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421957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17</xdr:row>
      <xdr:rowOff>285750</xdr:rowOff>
    </xdr:from>
    <xdr:to>
      <xdr:col>7</xdr:col>
      <xdr:colOff>638175</xdr:colOff>
      <xdr:row>17</xdr:row>
      <xdr:rowOff>676275</xdr:rowOff>
    </xdr:to>
    <xdr:pic>
      <xdr:nvPicPr>
        <xdr:cNvPr id="25" name="Picture 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72475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17</xdr:row>
      <xdr:rowOff>333375</xdr:rowOff>
    </xdr:from>
    <xdr:to>
      <xdr:col>8</xdr:col>
      <xdr:colOff>752475</xdr:colOff>
      <xdr:row>17</xdr:row>
      <xdr:rowOff>704850</xdr:rowOff>
    </xdr:to>
    <xdr:pic>
      <xdr:nvPicPr>
        <xdr:cNvPr id="26" name="Picture 4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67800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17</xdr:row>
      <xdr:rowOff>314325</xdr:rowOff>
    </xdr:from>
    <xdr:to>
      <xdr:col>9</xdr:col>
      <xdr:colOff>771525</xdr:colOff>
      <xdr:row>17</xdr:row>
      <xdr:rowOff>695325</xdr:rowOff>
    </xdr:to>
    <xdr:pic>
      <xdr:nvPicPr>
        <xdr:cNvPr id="27" name="Picture 4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896475" y="423862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285750</xdr:rowOff>
    </xdr:from>
    <xdr:to>
      <xdr:col>10</xdr:col>
      <xdr:colOff>771525</xdr:colOff>
      <xdr:row>17</xdr:row>
      <xdr:rowOff>676275</xdr:rowOff>
    </xdr:to>
    <xdr:pic>
      <xdr:nvPicPr>
        <xdr:cNvPr id="28" name="Picture 4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753725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17</xdr:row>
      <xdr:rowOff>295275</xdr:rowOff>
    </xdr:from>
    <xdr:to>
      <xdr:col>5</xdr:col>
      <xdr:colOff>866775</xdr:colOff>
      <xdr:row>17</xdr:row>
      <xdr:rowOff>666750</xdr:rowOff>
    </xdr:to>
    <xdr:pic>
      <xdr:nvPicPr>
        <xdr:cNvPr id="29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421957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17</xdr:row>
      <xdr:rowOff>285750</xdr:rowOff>
    </xdr:from>
    <xdr:to>
      <xdr:col>7</xdr:col>
      <xdr:colOff>638175</xdr:colOff>
      <xdr:row>17</xdr:row>
      <xdr:rowOff>676275</xdr:rowOff>
    </xdr:to>
    <xdr:pic>
      <xdr:nvPicPr>
        <xdr:cNvPr id="30" name="Picture 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72475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17</xdr:row>
      <xdr:rowOff>333375</xdr:rowOff>
    </xdr:from>
    <xdr:to>
      <xdr:col>8</xdr:col>
      <xdr:colOff>752475</xdr:colOff>
      <xdr:row>17</xdr:row>
      <xdr:rowOff>704850</xdr:rowOff>
    </xdr:to>
    <xdr:pic>
      <xdr:nvPicPr>
        <xdr:cNvPr id="31" name="Picture 5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67800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17</xdr:row>
      <xdr:rowOff>314325</xdr:rowOff>
    </xdr:from>
    <xdr:to>
      <xdr:col>9</xdr:col>
      <xdr:colOff>771525</xdr:colOff>
      <xdr:row>17</xdr:row>
      <xdr:rowOff>695325</xdr:rowOff>
    </xdr:to>
    <xdr:pic>
      <xdr:nvPicPr>
        <xdr:cNvPr id="32" name="Picture 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896475" y="423862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285750</xdr:rowOff>
    </xdr:from>
    <xdr:to>
      <xdr:col>10</xdr:col>
      <xdr:colOff>771525</xdr:colOff>
      <xdr:row>17</xdr:row>
      <xdr:rowOff>676275</xdr:rowOff>
    </xdr:to>
    <xdr:pic>
      <xdr:nvPicPr>
        <xdr:cNvPr id="33" name="Picture 5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753725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34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0300" y="42100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15200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4" name="Picture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43850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304800</xdr:rowOff>
    </xdr:from>
    <xdr:to>
      <xdr:col>8</xdr:col>
      <xdr:colOff>647700</xdr:colOff>
      <xdr:row>17</xdr:row>
      <xdr:rowOff>695325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91575" y="4229100"/>
          <a:ext cx="5715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276225</xdr:rowOff>
    </xdr:from>
    <xdr:to>
      <xdr:col>9</xdr:col>
      <xdr:colOff>790575</xdr:colOff>
      <xdr:row>17</xdr:row>
      <xdr:rowOff>676275</xdr:rowOff>
    </xdr:to>
    <xdr:pic>
      <xdr:nvPicPr>
        <xdr:cNvPr id="6" name="Picture 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29750" y="4200525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742950</xdr:colOff>
      <xdr:row>17</xdr:row>
      <xdr:rowOff>685800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0300" y="4210050"/>
          <a:ext cx="695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9" name="Picture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15200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10" name="Picture 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43850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314325</xdr:rowOff>
    </xdr:from>
    <xdr:to>
      <xdr:col>8</xdr:col>
      <xdr:colOff>647700</xdr:colOff>
      <xdr:row>17</xdr:row>
      <xdr:rowOff>695325</xdr:rowOff>
    </xdr:to>
    <xdr:pic>
      <xdr:nvPicPr>
        <xdr:cNvPr id="11" name="Picture 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91575" y="4238625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285750</xdr:rowOff>
    </xdr:from>
    <xdr:to>
      <xdr:col>9</xdr:col>
      <xdr:colOff>771525</xdr:colOff>
      <xdr:row>17</xdr:row>
      <xdr:rowOff>676275</xdr:rowOff>
    </xdr:to>
    <xdr:pic>
      <xdr:nvPicPr>
        <xdr:cNvPr id="12" name="Picture 2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2975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13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14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0300" y="42100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15" name="Picture 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15200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16" name="Picture 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43850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314325</xdr:rowOff>
    </xdr:from>
    <xdr:to>
      <xdr:col>8</xdr:col>
      <xdr:colOff>647700</xdr:colOff>
      <xdr:row>17</xdr:row>
      <xdr:rowOff>695325</xdr:rowOff>
    </xdr:to>
    <xdr:pic>
      <xdr:nvPicPr>
        <xdr:cNvPr id="17" name="Picture 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91575" y="4238625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285750</xdr:rowOff>
    </xdr:from>
    <xdr:to>
      <xdr:col>9</xdr:col>
      <xdr:colOff>771525</xdr:colOff>
      <xdr:row>17</xdr:row>
      <xdr:rowOff>676275</xdr:rowOff>
    </xdr:to>
    <xdr:pic>
      <xdr:nvPicPr>
        <xdr:cNvPr id="18" name="Picture 3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2975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17</xdr:row>
      <xdr:rowOff>295275</xdr:rowOff>
    </xdr:from>
    <xdr:to>
      <xdr:col>5</xdr:col>
      <xdr:colOff>866775</xdr:colOff>
      <xdr:row>17</xdr:row>
      <xdr:rowOff>666750</xdr:rowOff>
    </xdr:to>
    <xdr:pic>
      <xdr:nvPicPr>
        <xdr:cNvPr id="19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421957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17</xdr:row>
      <xdr:rowOff>285750</xdr:rowOff>
    </xdr:from>
    <xdr:to>
      <xdr:col>7</xdr:col>
      <xdr:colOff>638175</xdr:colOff>
      <xdr:row>17</xdr:row>
      <xdr:rowOff>676275</xdr:rowOff>
    </xdr:to>
    <xdr:pic>
      <xdr:nvPicPr>
        <xdr:cNvPr id="20" name="Picture 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86725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17</xdr:row>
      <xdr:rowOff>333375</xdr:rowOff>
    </xdr:from>
    <xdr:to>
      <xdr:col>8</xdr:col>
      <xdr:colOff>647700</xdr:colOff>
      <xdr:row>17</xdr:row>
      <xdr:rowOff>704850</xdr:rowOff>
    </xdr:to>
    <xdr:pic>
      <xdr:nvPicPr>
        <xdr:cNvPr id="21" name="Picture 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82050" y="4257675"/>
          <a:ext cx="5810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17</xdr:row>
      <xdr:rowOff>314325</xdr:rowOff>
    </xdr:from>
    <xdr:to>
      <xdr:col>9</xdr:col>
      <xdr:colOff>771525</xdr:colOff>
      <xdr:row>17</xdr:row>
      <xdr:rowOff>695325</xdr:rowOff>
    </xdr:to>
    <xdr:pic>
      <xdr:nvPicPr>
        <xdr:cNvPr id="22" name="Picture 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439275" y="423862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285750</xdr:rowOff>
    </xdr:from>
    <xdr:to>
      <xdr:col>10</xdr:col>
      <xdr:colOff>771525</xdr:colOff>
      <xdr:row>17</xdr:row>
      <xdr:rowOff>676275</xdr:rowOff>
    </xdr:to>
    <xdr:pic>
      <xdr:nvPicPr>
        <xdr:cNvPr id="23" name="Picture 4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62990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24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742950</xdr:colOff>
      <xdr:row>17</xdr:row>
      <xdr:rowOff>685800</xdr:rowOff>
    </xdr:to>
    <xdr:pic>
      <xdr:nvPicPr>
        <xdr:cNvPr id="25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0300" y="4210050"/>
          <a:ext cx="695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26" name="Picture 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15200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27" name="Picture 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43850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314325</xdr:rowOff>
    </xdr:from>
    <xdr:to>
      <xdr:col>8</xdr:col>
      <xdr:colOff>647700</xdr:colOff>
      <xdr:row>17</xdr:row>
      <xdr:rowOff>695325</xdr:rowOff>
    </xdr:to>
    <xdr:pic>
      <xdr:nvPicPr>
        <xdr:cNvPr id="28" name="Picture 4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91575" y="4238625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285750</xdr:rowOff>
    </xdr:from>
    <xdr:to>
      <xdr:col>9</xdr:col>
      <xdr:colOff>771525</xdr:colOff>
      <xdr:row>17</xdr:row>
      <xdr:rowOff>676275</xdr:rowOff>
    </xdr:to>
    <xdr:pic>
      <xdr:nvPicPr>
        <xdr:cNvPr id="29" name="Picture 4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2975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30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31" name="Picture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0300" y="42100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32" name="Picture 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15200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33" name="Picture 5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43850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314325</xdr:rowOff>
    </xdr:from>
    <xdr:to>
      <xdr:col>8</xdr:col>
      <xdr:colOff>647700</xdr:colOff>
      <xdr:row>17</xdr:row>
      <xdr:rowOff>695325</xdr:rowOff>
    </xdr:to>
    <xdr:pic>
      <xdr:nvPicPr>
        <xdr:cNvPr id="34" name="Picture 5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91575" y="4238625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285750</xdr:rowOff>
    </xdr:from>
    <xdr:to>
      <xdr:col>9</xdr:col>
      <xdr:colOff>771525</xdr:colOff>
      <xdr:row>17</xdr:row>
      <xdr:rowOff>676275</xdr:rowOff>
    </xdr:to>
    <xdr:pic>
      <xdr:nvPicPr>
        <xdr:cNvPr id="35" name="Picture 5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2975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17</xdr:row>
      <xdr:rowOff>295275</xdr:rowOff>
    </xdr:from>
    <xdr:to>
      <xdr:col>5</xdr:col>
      <xdr:colOff>866775</xdr:colOff>
      <xdr:row>17</xdr:row>
      <xdr:rowOff>666750</xdr:rowOff>
    </xdr:to>
    <xdr:pic>
      <xdr:nvPicPr>
        <xdr:cNvPr id="36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421957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17</xdr:row>
      <xdr:rowOff>285750</xdr:rowOff>
    </xdr:from>
    <xdr:to>
      <xdr:col>7</xdr:col>
      <xdr:colOff>638175</xdr:colOff>
      <xdr:row>17</xdr:row>
      <xdr:rowOff>676275</xdr:rowOff>
    </xdr:to>
    <xdr:pic>
      <xdr:nvPicPr>
        <xdr:cNvPr id="37" name="Picture 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86725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17</xdr:row>
      <xdr:rowOff>333375</xdr:rowOff>
    </xdr:from>
    <xdr:to>
      <xdr:col>8</xdr:col>
      <xdr:colOff>647700</xdr:colOff>
      <xdr:row>17</xdr:row>
      <xdr:rowOff>704850</xdr:rowOff>
    </xdr:to>
    <xdr:pic>
      <xdr:nvPicPr>
        <xdr:cNvPr id="38" name="Picture 5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82050" y="4257675"/>
          <a:ext cx="5810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17</xdr:row>
      <xdr:rowOff>314325</xdr:rowOff>
    </xdr:from>
    <xdr:to>
      <xdr:col>9</xdr:col>
      <xdr:colOff>771525</xdr:colOff>
      <xdr:row>17</xdr:row>
      <xdr:rowOff>695325</xdr:rowOff>
    </xdr:to>
    <xdr:pic>
      <xdr:nvPicPr>
        <xdr:cNvPr id="39" name="Picture 5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439275" y="423862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285750</xdr:rowOff>
    </xdr:from>
    <xdr:to>
      <xdr:col>10</xdr:col>
      <xdr:colOff>771525</xdr:colOff>
      <xdr:row>17</xdr:row>
      <xdr:rowOff>676275</xdr:rowOff>
    </xdr:to>
    <xdr:pic>
      <xdr:nvPicPr>
        <xdr:cNvPr id="40" name="Picture 5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62990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41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42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0300" y="42100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43" name="Picture 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15200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44" name="Picture 6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43850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314325</xdr:rowOff>
    </xdr:from>
    <xdr:to>
      <xdr:col>8</xdr:col>
      <xdr:colOff>647700</xdr:colOff>
      <xdr:row>17</xdr:row>
      <xdr:rowOff>695325</xdr:rowOff>
    </xdr:to>
    <xdr:pic>
      <xdr:nvPicPr>
        <xdr:cNvPr id="45" name="Picture 6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91575" y="4238625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285750</xdr:rowOff>
    </xdr:from>
    <xdr:to>
      <xdr:col>9</xdr:col>
      <xdr:colOff>771525</xdr:colOff>
      <xdr:row>17</xdr:row>
      <xdr:rowOff>676275</xdr:rowOff>
    </xdr:to>
    <xdr:pic>
      <xdr:nvPicPr>
        <xdr:cNvPr id="46" name="Picture 6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2975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17</xdr:row>
      <xdr:rowOff>295275</xdr:rowOff>
    </xdr:from>
    <xdr:to>
      <xdr:col>5</xdr:col>
      <xdr:colOff>866775</xdr:colOff>
      <xdr:row>17</xdr:row>
      <xdr:rowOff>666750</xdr:rowOff>
    </xdr:to>
    <xdr:pic>
      <xdr:nvPicPr>
        <xdr:cNvPr id="47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421957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17</xdr:row>
      <xdr:rowOff>285750</xdr:rowOff>
    </xdr:from>
    <xdr:to>
      <xdr:col>7</xdr:col>
      <xdr:colOff>638175</xdr:colOff>
      <xdr:row>17</xdr:row>
      <xdr:rowOff>676275</xdr:rowOff>
    </xdr:to>
    <xdr:pic>
      <xdr:nvPicPr>
        <xdr:cNvPr id="48" name="Picture 6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86725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17</xdr:row>
      <xdr:rowOff>333375</xdr:rowOff>
    </xdr:from>
    <xdr:to>
      <xdr:col>8</xdr:col>
      <xdr:colOff>647700</xdr:colOff>
      <xdr:row>17</xdr:row>
      <xdr:rowOff>704850</xdr:rowOff>
    </xdr:to>
    <xdr:pic>
      <xdr:nvPicPr>
        <xdr:cNvPr id="49" name="Picture 6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82050" y="4257675"/>
          <a:ext cx="5810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17</xdr:row>
      <xdr:rowOff>314325</xdr:rowOff>
    </xdr:from>
    <xdr:to>
      <xdr:col>9</xdr:col>
      <xdr:colOff>771525</xdr:colOff>
      <xdr:row>17</xdr:row>
      <xdr:rowOff>695325</xdr:rowOff>
    </xdr:to>
    <xdr:pic>
      <xdr:nvPicPr>
        <xdr:cNvPr id="50" name="Picture 6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439275" y="423862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285750</xdr:rowOff>
    </xdr:from>
    <xdr:to>
      <xdr:col>10</xdr:col>
      <xdr:colOff>771525</xdr:colOff>
      <xdr:row>17</xdr:row>
      <xdr:rowOff>676275</xdr:rowOff>
    </xdr:to>
    <xdr:pic>
      <xdr:nvPicPr>
        <xdr:cNvPr id="51" name="Picture 7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62990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17</xdr:row>
      <xdr:rowOff>295275</xdr:rowOff>
    </xdr:from>
    <xdr:to>
      <xdr:col>5</xdr:col>
      <xdr:colOff>866775</xdr:colOff>
      <xdr:row>17</xdr:row>
      <xdr:rowOff>666750</xdr:rowOff>
    </xdr:to>
    <xdr:pic>
      <xdr:nvPicPr>
        <xdr:cNvPr id="52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81725" y="421957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17</xdr:row>
      <xdr:rowOff>285750</xdr:rowOff>
    </xdr:from>
    <xdr:to>
      <xdr:col>7</xdr:col>
      <xdr:colOff>638175</xdr:colOff>
      <xdr:row>17</xdr:row>
      <xdr:rowOff>676275</xdr:rowOff>
    </xdr:to>
    <xdr:pic>
      <xdr:nvPicPr>
        <xdr:cNvPr id="53" name="Picture 7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86725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17</xdr:row>
      <xdr:rowOff>333375</xdr:rowOff>
    </xdr:from>
    <xdr:to>
      <xdr:col>8</xdr:col>
      <xdr:colOff>647700</xdr:colOff>
      <xdr:row>17</xdr:row>
      <xdr:rowOff>704850</xdr:rowOff>
    </xdr:to>
    <xdr:pic>
      <xdr:nvPicPr>
        <xdr:cNvPr id="54" name="Picture 7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82050" y="4257675"/>
          <a:ext cx="5810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17</xdr:row>
      <xdr:rowOff>314325</xdr:rowOff>
    </xdr:from>
    <xdr:to>
      <xdr:col>9</xdr:col>
      <xdr:colOff>771525</xdr:colOff>
      <xdr:row>17</xdr:row>
      <xdr:rowOff>695325</xdr:rowOff>
    </xdr:to>
    <xdr:pic>
      <xdr:nvPicPr>
        <xdr:cNvPr id="55" name="Picture 7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439275" y="423862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285750</xdr:rowOff>
    </xdr:from>
    <xdr:to>
      <xdr:col>10</xdr:col>
      <xdr:colOff>771525</xdr:colOff>
      <xdr:row>17</xdr:row>
      <xdr:rowOff>676275</xdr:rowOff>
    </xdr:to>
    <xdr:pic>
      <xdr:nvPicPr>
        <xdr:cNvPr id="56" name="Picture 7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62990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57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42005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2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419100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3" name="Picture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39025" y="419100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4" name="Picture 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72450" y="42386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304800</xdr:rowOff>
    </xdr:from>
    <xdr:to>
      <xdr:col>8</xdr:col>
      <xdr:colOff>657225</xdr:colOff>
      <xdr:row>17</xdr:row>
      <xdr:rowOff>695325</xdr:rowOff>
    </xdr:to>
    <xdr:pic>
      <xdr:nvPicPr>
        <xdr:cNvPr id="5" name="Picture 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020175" y="4210050"/>
          <a:ext cx="581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276225</xdr:rowOff>
    </xdr:from>
    <xdr:to>
      <xdr:col>9</xdr:col>
      <xdr:colOff>790575</xdr:colOff>
      <xdr:row>17</xdr:row>
      <xdr:rowOff>676275</xdr:rowOff>
    </xdr:to>
    <xdr:pic>
      <xdr:nvPicPr>
        <xdr:cNvPr id="6" name="Picture 2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667875" y="4181475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7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42005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8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419100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9" name="Picture 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39025" y="419100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10" name="Picture 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72450" y="42386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304800</xdr:rowOff>
    </xdr:from>
    <xdr:to>
      <xdr:col>8</xdr:col>
      <xdr:colOff>657225</xdr:colOff>
      <xdr:row>17</xdr:row>
      <xdr:rowOff>695325</xdr:rowOff>
    </xdr:to>
    <xdr:pic>
      <xdr:nvPicPr>
        <xdr:cNvPr id="11" name="Picture 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020175" y="4210050"/>
          <a:ext cx="581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276225</xdr:rowOff>
    </xdr:from>
    <xdr:to>
      <xdr:col>9</xdr:col>
      <xdr:colOff>790575</xdr:colOff>
      <xdr:row>17</xdr:row>
      <xdr:rowOff>676275</xdr:rowOff>
    </xdr:to>
    <xdr:pic>
      <xdr:nvPicPr>
        <xdr:cNvPr id="12" name="Picture 3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667875" y="4181475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13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42005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742950</xdr:colOff>
      <xdr:row>17</xdr:row>
      <xdr:rowOff>685800</xdr:rowOff>
    </xdr:to>
    <xdr:pic>
      <xdr:nvPicPr>
        <xdr:cNvPr id="14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4191000"/>
          <a:ext cx="695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15" name="Picture 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39025" y="419100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16" name="Picture 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72450" y="42386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314325</xdr:rowOff>
    </xdr:from>
    <xdr:to>
      <xdr:col>8</xdr:col>
      <xdr:colOff>657225</xdr:colOff>
      <xdr:row>17</xdr:row>
      <xdr:rowOff>695325</xdr:rowOff>
    </xdr:to>
    <xdr:pic>
      <xdr:nvPicPr>
        <xdr:cNvPr id="17" name="Picture 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020175" y="4219575"/>
          <a:ext cx="581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285750</xdr:rowOff>
    </xdr:from>
    <xdr:to>
      <xdr:col>9</xdr:col>
      <xdr:colOff>771525</xdr:colOff>
      <xdr:row>17</xdr:row>
      <xdr:rowOff>676275</xdr:rowOff>
    </xdr:to>
    <xdr:pic>
      <xdr:nvPicPr>
        <xdr:cNvPr id="18" name="Picture 4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667875" y="419100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19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42005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20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419100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21" name="Picture 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39025" y="419100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22" name="Picture 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72450" y="42386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314325</xdr:rowOff>
    </xdr:from>
    <xdr:to>
      <xdr:col>8</xdr:col>
      <xdr:colOff>657225</xdr:colOff>
      <xdr:row>17</xdr:row>
      <xdr:rowOff>695325</xdr:rowOff>
    </xdr:to>
    <xdr:pic>
      <xdr:nvPicPr>
        <xdr:cNvPr id="23" name="Picture 4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020175" y="4219575"/>
          <a:ext cx="581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285750</xdr:rowOff>
    </xdr:from>
    <xdr:to>
      <xdr:col>9</xdr:col>
      <xdr:colOff>771525</xdr:colOff>
      <xdr:row>17</xdr:row>
      <xdr:rowOff>676275</xdr:rowOff>
    </xdr:to>
    <xdr:pic>
      <xdr:nvPicPr>
        <xdr:cNvPr id="24" name="Picture 4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667875" y="419100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17</xdr:row>
      <xdr:rowOff>295275</xdr:rowOff>
    </xdr:from>
    <xdr:to>
      <xdr:col>5</xdr:col>
      <xdr:colOff>866775</xdr:colOff>
      <xdr:row>17</xdr:row>
      <xdr:rowOff>666750</xdr:rowOff>
    </xdr:to>
    <xdr:pic>
      <xdr:nvPicPr>
        <xdr:cNvPr id="25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420052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17</xdr:row>
      <xdr:rowOff>285750</xdr:rowOff>
    </xdr:from>
    <xdr:to>
      <xdr:col>7</xdr:col>
      <xdr:colOff>638175</xdr:colOff>
      <xdr:row>17</xdr:row>
      <xdr:rowOff>676275</xdr:rowOff>
    </xdr:to>
    <xdr:pic>
      <xdr:nvPicPr>
        <xdr:cNvPr id="26" name="Picture 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15325" y="419100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17</xdr:row>
      <xdr:rowOff>333375</xdr:rowOff>
    </xdr:from>
    <xdr:to>
      <xdr:col>8</xdr:col>
      <xdr:colOff>657225</xdr:colOff>
      <xdr:row>17</xdr:row>
      <xdr:rowOff>704850</xdr:rowOff>
    </xdr:to>
    <xdr:pic>
      <xdr:nvPicPr>
        <xdr:cNvPr id="27" name="Picture 5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10650" y="4238625"/>
          <a:ext cx="5905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17</xdr:row>
      <xdr:rowOff>314325</xdr:rowOff>
    </xdr:from>
    <xdr:to>
      <xdr:col>9</xdr:col>
      <xdr:colOff>771525</xdr:colOff>
      <xdr:row>17</xdr:row>
      <xdr:rowOff>695325</xdr:rowOff>
    </xdr:to>
    <xdr:pic>
      <xdr:nvPicPr>
        <xdr:cNvPr id="28" name="Picture 5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77400" y="421957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285750</xdr:rowOff>
    </xdr:from>
    <xdr:to>
      <xdr:col>10</xdr:col>
      <xdr:colOff>771525</xdr:colOff>
      <xdr:row>17</xdr:row>
      <xdr:rowOff>676275</xdr:rowOff>
    </xdr:to>
    <xdr:pic>
      <xdr:nvPicPr>
        <xdr:cNvPr id="29" name="Picture 5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725150" y="419100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30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42005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31" name="Picture 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419100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32" name="Picture 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39025" y="419100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33" name="Picture 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72450" y="42386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304800</xdr:rowOff>
    </xdr:from>
    <xdr:to>
      <xdr:col>8</xdr:col>
      <xdr:colOff>657225</xdr:colOff>
      <xdr:row>17</xdr:row>
      <xdr:rowOff>695325</xdr:rowOff>
    </xdr:to>
    <xdr:pic>
      <xdr:nvPicPr>
        <xdr:cNvPr id="34" name="Picture 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020175" y="4210050"/>
          <a:ext cx="581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276225</xdr:rowOff>
    </xdr:from>
    <xdr:to>
      <xdr:col>9</xdr:col>
      <xdr:colOff>790575</xdr:colOff>
      <xdr:row>17</xdr:row>
      <xdr:rowOff>676275</xdr:rowOff>
    </xdr:to>
    <xdr:pic>
      <xdr:nvPicPr>
        <xdr:cNvPr id="35" name="Picture 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667875" y="4181475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36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42005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742950</xdr:colOff>
      <xdr:row>17</xdr:row>
      <xdr:rowOff>685800</xdr:rowOff>
    </xdr:to>
    <xdr:pic>
      <xdr:nvPicPr>
        <xdr:cNvPr id="37" name="Picture 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4191000"/>
          <a:ext cx="695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38" name="Picture 6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39025" y="419100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39" name="Picture 6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72450" y="42386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314325</xdr:rowOff>
    </xdr:from>
    <xdr:to>
      <xdr:col>8</xdr:col>
      <xdr:colOff>657225</xdr:colOff>
      <xdr:row>17</xdr:row>
      <xdr:rowOff>695325</xdr:rowOff>
    </xdr:to>
    <xdr:pic>
      <xdr:nvPicPr>
        <xdr:cNvPr id="40" name="Picture 6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020175" y="4219575"/>
          <a:ext cx="581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285750</xdr:rowOff>
    </xdr:from>
    <xdr:to>
      <xdr:col>9</xdr:col>
      <xdr:colOff>771525</xdr:colOff>
      <xdr:row>17</xdr:row>
      <xdr:rowOff>676275</xdr:rowOff>
    </xdr:to>
    <xdr:pic>
      <xdr:nvPicPr>
        <xdr:cNvPr id="41" name="Picture 6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667875" y="419100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42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42005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43" name="Picture 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419100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44" name="Picture 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39025" y="419100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45" name="Picture 7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72450" y="42386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314325</xdr:rowOff>
    </xdr:from>
    <xdr:to>
      <xdr:col>8</xdr:col>
      <xdr:colOff>657225</xdr:colOff>
      <xdr:row>17</xdr:row>
      <xdr:rowOff>695325</xdr:rowOff>
    </xdr:to>
    <xdr:pic>
      <xdr:nvPicPr>
        <xdr:cNvPr id="46" name="Picture 7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020175" y="4219575"/>
          <a:ext cx="581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285750</xdr:rowOff>
    </xdr:from>
    <xdr:to>
      <xdr:col>9</xdr:col>
      <xdr:colOff>771525</xdr:colOff>
      <xdr:row>17</xdr:row>
      <xdr:rowOff>676275</xdr:rowOff>
    </xdr:to>
    <xdr:pic>
      <xdr:nvPicPr>
        <xdr:cNvPr id="47" name="Picture 7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667875" y="419100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17</xdr:row>
      <xdr:rowOff>295275</xdr:rowOff>
    </xdr:from>
    <xdr:to>
      <xdr:col>5</xdr:col>
      <xdr:colOff>866775</xdr:colOff>
      <xdr:row>17</xdr:row>
      <xdr:rowOff>666750</xdr:rowOff>
    </xdr:to>
    <xdr:pic>
      <xdr:nvPicPr>
        <xdr:cNvPr id="48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420052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17</xdr:row>
      <xdr:rowOff>285750</xdr:rowOff>
    </xdr:from>
    <xdr:to>
      <xdr:col>7</xdr:col>
      <xdr:colOff>638175</xdr:colOff>
      <xdr:row>17</xdr:row>
      <xdr:rowOff>676275</xdr:rowOff>
    </xdr:to>
    <xdr:pic>
      <xdr:nvPicPr>
        <xdr:cNvPr id="49" name="Picture 7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15325" y="419100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17</xdr:row>
      <xdr:rowOff>333375</xdr:rowOff>
    </xdr:from>
    <xdr:to>
      <xdr:col>8</xdr:col>
      <xdr:colOff>657225</xdr:colOff>
      <xdr:row>17</xdr:row>
      <xdr:rowOff>704850</xdr:rowOff>
    </xdr:to>
    <xdr:pic>
      <xdr:nvPicPr>
        <xdr:cNvPr id="50" name="Picture 7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10650" y="4238625"/>
          <a:ext cx="5905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17</xdr:row>
      <xdr:rowOff>314325</xdr:rowOff>
    </xdr:from>
    <xdr:to>
      <xdr:col>9</xdr:col>
      <xdr:colOff>771525</xdr:colOff>
      <xdr:row>17</xdr:row>
      <xdr:rowOff>695325</xdr:rowOff>
    </xdr:to>
    <xdr:pic>
      <xdr:nvPicPr>
        <xdr:cNvPr id="51" name="Picture 7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77400" y="421957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285750</xdr:rowOff>
    </xdr:from>
    <xdr:to>
      <xdr:col>10</xdr:col>
      <xdr:colOff>771525</xdr:colOff>
      <xdr:row>17</xdr:row>
      <xdr:rowOff>676275</xdr:rowOff>
    </xdr:to>
    <xdr:pic>
      <xdr:nvPicPr>
        <xdr:cNvPr id="52" name="Picture 7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725150" y="419100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53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42005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742950</xdr:colOff>
      <xdr:row>17</xdr:row>
      <xdr:rowOff>685800</xdr:rowOff>
    </xdr:to>
    <xdr:pic>
      <xdr:nvPicPr>
        <xdr:cNvPr id="54" name="Picture 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4191000"/>
          <a:ext cx="695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55" name="Picture 8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39025" y="419100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56" name="Picture 8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72450" y="42386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314325</xdr:rowOff>
    </xdr:from>
    <xdr:to>
      <xdr:col>8</xdr:col>
      <xdr:colOff>657225</xdr:colOff>
      <xdr:row>17</xdr:row>
      <xdr:rowOff>695325</xdr:rowOff>
    </xdr:to>
    <xdr:pic>
      <xdr:nvPicPr>
        <xdr:cNvPr id="57" name="Picture 8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020175" y="4219575"/>
          <a:ext cx="581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285750</xdr:rowOff>
    </xdr:from>
    <xdr:to>
      <xdr:col>9</xdr:col>
      <xdr:colOff>771525</xdr:colOff>
      <xdr:row>17</xdr:row>
      <xdr:rowOff>676275</xdr:rowOff>
    </xdr:to>
    <xdr:pic>
      <xdr:nvPicPr>
        <xdr:cNvPr id="58" name="Picture 8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667875" y="419100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59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42005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60" name="Picture 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419100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61" name="Picture 8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39025" y="419100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62" name="Picture 8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72450" y="42386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314325</xdr:rowOff>
    </xdr:from>
    <xdr:to>
      <xdr:col>8</xdr:col>
      <xdr:colOff>657225</xdr:colOff>
      <xdr:row>17</xdr:row>
      <xdr:rowOff>695325</xdr:rowOff>
    </xdr:to>
    <xdr:pic>
      <xdr:nvPicPr>
        <xdr:cNvPr id="63" name="Picture 9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020175" y="4219575"/>
          <a:ext cx="581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285750</xdr:rowOff>
    </xdr:from>
    <xdr:to>
      <xdr:col>9</xdr:col>
      <xdr:colOff>771525</xdr:colOff>
      <xdr:row>17</xdr:row>
      <xdr:rowOff>676275</xdr:rowOff>
    </xdr:to>
    <xdr:pic>
      <xdr:nvPicPr>
        <xdr:cNvPr id="64" name="Picture 9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667875" y="419100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17</xdr:row>
      <xdr:rowOff>295275</xdr:rowOff>
    </xdr:from>
    <xdr:to>
      <xdr:col>5</xdr:col>
      <xdr:colOff>866775</xdr:colOff>
      <xdr:row>17</xdr:row>
      <xdr:rowOff>666750</xdr:rowOff>
    </xdr:to>
    <xdr:pic>
      <xdr:nvPicPr>
        <xdr:cNvPr id="65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420052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17</xdr:row>
      <xdr:rowOff>285750</xdr:rowOff>
    </xdr:from>
    <xdr:to>
      <xdr:col>7</xdr:col>
      <xdr:colOff>638175</xdr:colOff>
      <xdr:row>17</xdr:row>
      <xdr:rowOff>676275</xdr:rowOff>
    </xdr:to>
    <xdr:pic>
      <xdr:nvPicPr>
        <xdr:cNvPr id="66" name="Picture 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15325" y="419100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17</xdr:row>
      <xdr:rowOff>333375</xdr:rowOff>
    </xdr:from>
    <xdr:to>
      <xdr:col>8</xdr:col>
      <xdr:colOff>657225</xdr:colOff>
      <xdr:row>17</xdr:row>
      <xdr:rowOff>704850</xdr:rowOff>
    </xdr:to>
    <xdr:pic>
      <xdr:nvPicPr>
        <xdr:cNvPr id="67" name="Picture 9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10650" y="4238625"/>
          <a:ext cx="5905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17</xdr:row>
      <xdr:rowOff>314325</xdr:rowOff>
    </xdr:from>
    <xdr:to>
      <xdr:col>9</xdr:col>
      <xdr:colOff>771525</xdr:colOff>
      <xdr:row>17</xdr:row>
      <xdr:rowOff>695325</xdr:rowOff>
    </xdr:to>
    <xdr:pic>
      <xdr:nvPicPr>
        <xdr:cNvPr id="68" name="Picture 9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77400" y="421957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285750</xdr:rowOff>
    </xdr:from>
    <xdr:to>
      <xdr:col>10</xdr:col>
      <xdr:colOff>771525</xdr:colOff>
      <xdr:row>17</xdr:row>
      <xdr:rowOff>676275</xdr:rowOff>
    </xdr:to>
    <xdr:pic>
      <xdr:nvPicPr>
        <xdr:cNvPr id="69" name="Picture 9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725150" y="419100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70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42005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71" name="Picture 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34125" y="419100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72" name="Picture 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39025" y="419100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73" name="Picture 1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72450" y="42386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314325</xdr:rowOff>
    </xdr:from>
    <xdr:to>
      <xdr:col>8</xdr:col>
      <xdr:colOff>657225</xdr:colOff>
      <xdr:row>17</xdr:row>
      <xdr:rowOff>695325</xdr:rowOff>
    </xdr:to>
    <xdr:pic>
      <xdr:nvPicPr>
        <xdr:cNvPr id="74" name="Picture 10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020175" y="4219575"/>
          <a:ext cx="581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285750</xdr:rowOff>
    </xdr:from>
    <xdr:to>
      <xdr:col>9</xdr:col>
      <xdr:colOff>771525</xdr:colOff>
      <xdr:row>17</xdr:row>
      <xdr:rowOff>676275</xdr:rowOff>
    </xdr:to>
    <xdr:pic>
      <xdr:nvPicPr>
        <xdr:cNvPr id="75" name="Picture 10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667875" y="419100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17</xdr:row>
      <xdr:rowOff>295275</xdr:rowOff>
    </xdr:from>
    <xdr:to>
      <xdr:col>5</xdr:col>
      <xdr:colOff>866775</xdr:colOff>
      <xdr:row>17</xdr:row>
      <xdr:rowOff>666750</xdr:rowOff>
    </xdr:to>
    <xdr:pic>
      <xdr:nvPicPr>
        <xdr:cNvPr id="76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420052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17</xdr:row>
      <xdr:rowOff>285750</xdr:rowOff>
    </xdr:from>
    <xdr:to>
      <xdr:col>7</xdr:col>
      <xdr:colOff>638175</xdr:colOff>
      <xdr:row>17</xdr:row>
      <xdr:rowOff>676275</xdr:rowOff>
    </xdr:to>
    <xdr:pic>
      <xdr:nvPicPr>
        <xdr:cNvPr id="77" name="Picture 10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15325" y="419100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17</xdr:row>
      <xdr:rowOff>333375</xdr:rowOff>
    </xdr:from>
    <xdr:to>
      <xdr:col>8</xdr:col>
      <xdr:colOff>657225</xdr:colOff>
      <xdr:row>17</xdr:row>
      <xdr:rowOff>704850</xdr:rowOff>
    </xdr:to>
    <xdr:pic>
      <xdr:nvPicPr>
        <xdr:cNvPr id="78" name="Picture 10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10650" y="4238625"/>
          <a:ext cx="5905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17</xdr:row>
      <xdr:rowOff>314325</xdr:rowOff>
    </xdr:from>
    <xdr:to>
      <xdr:col>9</xdr:col>
      <xdr:colOff>771525</xdr:colOff>
      <xdr:row>17</xdr:row>
      <xdr:rowOff>695325</xdr:rowOff>
    </xdr:to>
    <xdr:pic>
      <xdr:nvPicPr>
        <xdr:cNvPr id="79" name="Picture 10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77400" y="421957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285750</xdr:rowOff>
    </xdr:from>
    <xdr:to>
      <xdr:col>10</xdr:col>
      <xdr:colOff>771525</xdr:colOff>
      <xdr:row>17</xdr:row>
      <xdr:rowOff>676275</xdr:rowOff>
    </xdr:to>
    <xdr:pic>
      <xdr:nvPicPr>
        <xdr:cNvPr id="80" name="Picture 10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725150" y="419100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17</xdr:row>
      <xdr:rowOff>295275</xdr:rowOff>
    </xdr:from>
    <xdr:to>
      <xdr:col>5</xdr:col>
      <xdr:colOff>866775</xdr:colOff>
      <xdr:row>17</xdr:row>
      <xdr:rowOff>666750</xdr:rowOff>
    </xdr:to>
    <xdr:pic>
      <xdr:nvPicPr>
        <xdr:cNvPr id="81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420052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17</xdr:row>
      <xdr:rowOff>285750</xdr:rowOff>
    </xdr:from>
    <xdr:to>
      <xdr:col>7</xdr:col>
      <xdr:colOff>638175</xdr:colOff>
      <xdr:row>17</xdr:row>
      <xdr:rowOff>676275</xdr:rowOff>
    </xdr:to>
    <xdr:pic>
      <xdr:nvPicPr>
        <xdr:cNvPr id="82" name="Picture 10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15325" y="419100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17</xdr:row>
      <xdr:rowOff>333375</xdr:rowOff>
    </xdr:from>
    <xdr:to>
      <xdr:col>8</xdr:col>
      <xdr:colOff>657225</xdr:colOff>
      <xdr:row>17</xdr:row>
      <xdr:rowOff>704850</xdr:rowOff>
    </xdr:to>
    <xdr:pic>
      <xdr:nvPicPr>
        <xdr:cNvPr id="83" name="Picture 1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010650" y="4238625"/>
          <a:ext cx="5905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17</xdr:row>
      <xdr:rowOff>314325</xdr:rowOff>
    </xdr:from>
    <xdr:to>
      <xdr:col>9</xdr:col>
      <xdr:colOff>771525</xdr:colOff>
      <xdr:row>17</xdr:row>
      <xdr:rowOff>695325</xdr:rowOff>
    </xdr:to>
    <xdr:pic>
      <xdr:nvPicPr>
        <xdr:cNvPr id="84" name="Picture 1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77400" y="421957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285750</xdr:rowOff>
    </xdr:from>
    <xdr:to>
      <xdr:col>10</xdr:col>
      <xdr:colOff>771525</xdr:colOff>
      <xdr:row>17</xdr:row>
      <xdr:rowOff>676275</xdr:rowOff>
    </xdr:to>
    <xdr:pic>
      <xdr:nvPicPr>
        <xdr:cNvPr id="85" name="Picture 1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725150" y="419100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86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42005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100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4" name="Picture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20050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304800</xdr:rowOff>
    </xdr:from>
    <xdr:to>
      <xdr:col>8</xdr:col>
      <xdr:colOff>571500</xdr:colOff>
      <xdr:row>17</xdr:row>
      <xdr:rowOff>695325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67775" y="4229100"/>
          <a:ext cx="495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276225</xdr:rowOff>
    </xdr:from>
    <xdr:to>
      <xdr:col>9</xdr:col>
      <xdr:colOff>790575</xdr:colOff>
      <xdr:row>17</xdr:row>
      <xdr:rowOff>676275</xdr:rowOff>
    </xdr:to>
    <xdr:pic>
      <xdr:nvPicPr>
        <xdr:cNvPr id="6" name="Picture 2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29750" y="4200525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7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100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9" name="Picture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10" name="Picture 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20050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304800</xdr:rowOff>
    </xdr:from>
    <xdr:to>
      <xdr:col>8</xdr:col>
      <xdr:colOff>571500</xdr:colOff>
      <xdr:row>17</xdr:row>
      <xdr:rowOff>695325</xdr:rowOff>
    </xdr:to>
    <xdr:pic>
      <xdr:nvPicPr>
        <xdr:cNvPr id="11" name="Picture 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67775" y="4229100"/>
          <a:ext cx="495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276225</xdr:rowOff>
    </xdr:from>
    <xdr:to>
      <xdr:col>9</xdr:col>
      <xdr:colOff>790575</xdr:colOff>
      <xdr:row>17</xdr:row>
      <xdr:rowOff>676275</xdr:rowOff>
    </xdr:to>
    <xdr:pic>
      <xdr:nvPicPr>
        <xdr:cNvPr id="12" name="Picture 2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29750" y="4200525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13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14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100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15" name="Picture 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16" name="Picture 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20050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304800</xdr:rowOff>
    </xdr:from>
    <xdr:to>
      <xdr:col>8</xdr:col>
      <xdr:colOff>571500</xdr:colOff>
      <xdr:row>17</xdr:row>
      <xdr:rowOff>695325</xdr:rowOff>
    </xdr:to>
    <xdr:pic>
      <xdr:nvPicPr>
        <xdr:cNvPr id="17" name="Picture 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67775" y="4229100"/>
          <a:ext cx="495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276225</xdr:rowOff>
    </xdr:from>
    <xdr:to>
      <xdr:col>9</xdr:col>
      <xdr:colOff>790575</xdr:colOff>
      <xdr:row>17</xdr:row>
      <xdr:rowOff>676275</xdr:rowOff>
    </xdr:to>
    <xdr:pic>
      <xdr:nvPicPr>
        <xdr:cNvPr id="18" name="Picture 3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29750" y="4200525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19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742950</xdr:colOff>
      <xdr:row>17</xdr:row>
      <xdr:rowOff>685800</xdr:rowOff>
    </xdr:to>
    <xdr:pic>
      <xdr:nvPicPr>
        <xdr:cNvPr id="20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10050"/>
          <a:ext cx="695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21" name="Picture 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22" name="Picture 4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20050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314325</xdr:rowOff>
    </xdr:from>
    <xdr:to>
      <xdr:col>8</xdr:col>
      <xdr:colOff>571500</xdr:colOff>
      <xdr:row>17</xdr:row>
      <xdr:rowOff>695325</xdr:rowOff>
    </xdr:to>
    <xdr:pic>
      <xdr:nvPicPr>
        <xdr:cNvPr id="23" name="Picture 4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67775" y="4238625"/>
          <a:ext cx="495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285750</xdr:rowOff>
    </xdr:from>
    <xdr:to>
      <xdr:col>9</xdr:col>
      <xdr:colOff>771525</xdr:colOff>
      <xdr:row>17</xdr:row>
      <xdr:rowOff>676275</xdr:rowOff>
    </xdr:to>
    <xdr:pic>
      <xdr:nvPicPr>
        <xdr:cNvPr id="24" name="Picture 4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2975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25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26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100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27" name="Picture 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28" name="Picture 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20050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314325</xdr:rowOff>
    </xdr:from>
    <xdr:to>
      <xdr:col>8</xdr:col>
      <xdr:colOff>571500</xdr:colOff>
      <xdr:row>17</xdr:row>
      <xdr:rowOff>695325</xdr:rowOff>
    </xdr:to>
    <xdr:pic>
      <xdr:nvPicPr>
        <xdr:cNvPr id="29" name="Picture 4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67775" y="4238625"/>
          <a:ext cx="495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285750</xdr:rowOff>
    </xdr:from>
    <xdr:to>
      <xdr:col>9</xdr:col>
      <xdr:colOff>771525</xdr:colOff>
      <xdr:row>17</xdr:row>
      <xdr:rowOff>676275</xdr:rowOff>
    </xdr:to>
    <xdr:pic>
      <xdr:nvPicPr>
        <xdr:cNvPr id="30" name="Picture 4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2975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17</xdr:row>
      <xdr:rowOff>295275</xdr:rowOff>
    </xdr:from>
    <xdr:to>
      <xdr:col>5</xdr:col>
      <xdr:colOff>866775</xdr:colOff>
      <xdr:row>17</xdr:row>
      <xdr:rowOff>666750</xdr:rowOff>
    </xdr:to>
    <xdr:pic>
      <xdr:nvPicPr>
        <xdr:cNvPr id="3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421957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17</xdr:row>
      <xdr:rowOff>285750</xdr:rowOff>
    </xdr:from>
    <xdr:to>
      <xdr:col>7</xdr:col>
      <xdr:colOff>638175</xdr:colOff>
      <xdr:row>17</xdr:row>
      <xdr:rowOff>676275</xdr:rowOff>
    </xdr:to>
    <xdr:pic>
      <xdr:nvPicPr>
        <xdr:cNvPr id="32" name="Picture 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62925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17</xdr:row>
      <xdr:rowOff>333375</xdr:rowOff>
    </xdr:from>
    <xdr:to>
      <xdr:col>8</xdr:col>
      <xdr:colOff>571500</xdr:colOff>
      <xdr:row>17</xdr:row>
      <xdr:rowOff>704850</xdr:rowOff>
    </xdr:to>
    <xdr:pic>
      <xdr:nvPicPr>
        <xdr:cNvPr id="33" name="Picture 5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58250" y="4257675"/>
          <a:ext cx="5048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17</xdr:row>
      <xdr:rowOff>314325</xdr:rowOff>
    </xdr:from>
    <xdr:to>
      <xdr:col>9</xdr:col>
      <xdr:colOff>771525</xdr:colOff>
      <xdr:row>17</xdr:row>
      <xdr:rowOff>695325</xdr:rowOff>
    </xdr:to>
    <xdr:pic>
      <xdr:nvPicPr>
        <xdr:cNvPr id="34" name="Picture 5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439275" y="423862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285750</xdr:rowOff>
    </xdr:from>
    <xdr:to>
      <xdr:col>10</xdr:col>
      <xdr:colOff>771525</xdr:colOff>
      <xdr:row>17</xdr:row>
      <xdr:rowOff>676275</xdr:rowOff>
    </xdr:to>
    <xdr:pic>
      <xdr:nvPicPr>
        <xdr:cNvPr id="35" name="Picture 5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53465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36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37" name="Picture 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100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38" name="Picture 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39" name="Picture 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20050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304800</xdr:rowOff>
    </xdr:from>
    <xdr:to>
      <xdr:col>8</xdr:col>
      <xdr:colOff>571500</xdr:colOff>
      <xdr:row>17</xdr:row>
      <xdr:rowOff>695325</xdr:rowOff>
    </xdr:to>
    <xdr:pic>
      <xdr:nvPicPr>
        <xdr:cNvPr id="40" name="Picture 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67775" y="4229100"/>
          <a:ext cx="495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276225</xdr:rowOff>
    </xdr:from>
    <xdr:to>
      <xdr:col>9</xdr:col>
      <xdr:colOff>790575</xdr:colOff>
      <xdr:row>17</xdr:row>
      <xdr:rowOff>676275</xdr:rowOff>
    </xdr:to>
    <xdr:pic>
      <xdr:nvPicPr>
        <xdr:cNvPr id="41" name="Picture 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29750" y="4200525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42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43" name="Picture 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100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44" name="Picture 6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45" name="Picture 6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20050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304800</xdr:rowOff>
    </xdr:from>
    <xdr:to>
      <xdr:col>8</xdr:col>
      <xdr:colOff>571500</xdr:colOff>
      <xdr:row>17</xdr:row>
      <xdr:rowOff>695325</xdr:rowOff>
    </xdr:to>
    <xdr:pic>
      <xdr:nvPicPr>
        <xdr:cNvPr id="46" name="Picture 6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67775" y="4229100"/>
          <a:ext cx="495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276225</xdr:rowOff>
    </xdr:from>
    <xdr:to>
      <xdr:col>9</xdr:col>
      <xdr:colOff>790575</xdr:colOff>
      <xdr:row>17</xdr:row>
      <xdr:rowOff>676275</xdr:rowOff>
    </xdr:to>
    <xdr:pic>
      <xdr:nvPicPr>
        <xdr:cNvPr id="47" name="Picture 6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29750" y="4200525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48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742950</xdr:colOff>
      <xdr:row>17</xdr:row>
      <xdr:rowOff>685800</xdr:rowOff>
    </xdr:to>
    <xdr:pic>
      <xdr:nvPicPr>
        <xdr:cNvPr id="49" name="Picture 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10050"/>
          <a:ext cx="695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50" name="Picture 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51" name="Picture 7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20050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314325</xdr:rowOff>
    </xdr:from>
    <xdr:to>
      <xdr:col>8</xdr:col>
      <xdr:colOff>571500</xdr:colOff>
      <xdr:row>17</xdr:row>
      <xdr:rowOff>695325</xdr:rowOff>
    </xdr:to>
    <xdr:pic>
      <xdr:nvPicPr>
        <xdr:cNvPr id="52" name="Picture 7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67775" y="4238625"/>
          <a:ext cx="495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285750</xdr:rowOff>
    </xdr:from>
    <xdr:to>
      <xdr:col>9</xdr:col>
      <xdr:colOff>771525</xdr:colOff>
      <xdr:row>17</xdr:row>
      <xdr:rowOff>676275</xdr:rowOff>
    </xdr:to>
    <xdr:pic>
      <xdr:nvPicPr>
        <xdr:cNvPr id="53" name="Picture 7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2975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54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55" name="Picture 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100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56" name="Picture 7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57" name="Picture 7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20050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314325</xdr:rowOff>
    </xdr:from>
    <xdr:to>
      <xdr:col>8</xdr:col>
      <xdr:colOff>571500</xdr:colOff>
      <xdr:row>17</xdr:row>
      <xdr:rowOff>695325</xdr:rowOff>
    </xdr:to>
    <xdr:pic>
      <xdr:nvPicPr>
        <xdr:cNvPr id="58" name="Picture 7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67775" y="4238625"/>
          <a:ext cx="495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285750</xdr:rowOff>
    </xdr:from>
    <xdr:to>
      <xdr:col>9</xdr:col>
      <xdr:colOff>771525</xdr:colOff>
      <xdr:row>17</xdr:row>
      <xdr:rowOff>676275</xdr:rowOff>
    </xdr:to>
    <xdr:pic>
      <xdr:nvPicPr>
        <xdr:cNvPr id="59" name="Picture 8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2975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17</xdr:row>
      <xdr:rowOff>295275</xdr:rowOff>
    </xdr:from>
    <xdr:to>
      <xdr:col>5</xdr:col>
      <xdr:colOff>866775</xdr:colOff>
      <xdr:row>17</xdr:row>
      <xdr:rowOff>666750</xdr:rowOff>
    </xdr:to>
    <xdr:pic>
      <xdr:nvPicPr>
        <xdr:cNvPr id="60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421957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17</xdr:row>
      <xdr:rowOff>285750</xdr:rowOff>
    </xdr:from>
    <xdr:to>
      <xdr:col>7</xdr:col>
      <xdr:colOff>638175</xdr:colOff>
      <xdr:row>17</xdr:row>
      <xdr:rowOff>676275</xdr:rowOff>
    </xdr:to>
    <xdr:pic>
      <xdr:nvPicPr>
        <xdr:cNvPr id="61" name="Picture 8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62925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17</xdr:row>
      <xdr:rowOff>333375</xdr:rowOff>
    </xdr:from>
    <xdr:to>
      <xdr:col>8</xdr:col>
      <xdr:colOff>571500</xdr:colOff>
      <xdr:row>17</xdr:row>
      <xdr:rowOff>704850</xdr:rowOff>
    </xdr:to>
    <xdr:pic>
      <xdr:nvPicPr>
        <xdr:cNvPr id="62" name="Picture 8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58250" y="4257675"/>
          <a:ext cx="5048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17</xdr:row>
      <xdr:rowOff>314325</xdr:rowOff>
    </xdr:from>
    <xdr:to>
      <xdr:col>9</xdr:col>
      <xdr:colOff>771525</xdr:colOff>
      <xdr:row>17</xdr:row>
      <xdr:rowOff>695325</xdr:rowOff>
    </xdr:to>
    <xdr:pic>
      <xdr:nvPicPr>
        <xdr:cNvPr id="63" name="Picture 8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439275" y="423862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285750</xdr:rowOff>
    </xdr:from>
    <xdr:to>
      <xdr:col>10</xdr:col>
      <xdr:colOff>771525</xdr:colOff>
      <xdr:row>17</xdr:row>
      <xdr:rowOff>676275</xdr:rowOff>
    </xdr:to>
    <xdr:pic>
      <xdr:nvPicPr>
        <xdr:cNvPr id="64" name="Picture 8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53465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65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66" name="Picture 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100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67" name="Picture 8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68" name="Picture 8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20050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304800</xdr:rowOff>
    </xdr:from>
    <xdr:to>
      <xdr:col>8</xdr:col>
      <xdr:colOff>571500</xdr:colOff>
      <xdr:row>17</xdr:row>
      <xdr:rowOff>695325</xdr:rowOff>
    </xdr:to>
    <xdr:pic>
      <xdr:nvPicPr>
        <xdr:cNvPr id="69" name="Picture 9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67775" y="4229100"/>
          <a:ext cx="495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276225</xdr:rowOff>
    </xdr:from>
    <xdr:to>
      <xdr:col>9</xdr:col>
      <xdr:colOff>790575</xdr:colOff>
      <xdr:row>17</xdr:row>
      <xdr:rowOff>676275</xdr:rowOff>
    </xdr:to>
    <xdr:pic>
      <xdr:nvPicPr>
        <xdr:cNvPr id="70" name="Picture 9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29750" y="4200525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71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742950</xdr:colOff>
      <xdr:row>17</xdr:row>
      <xdr:rowOff>685800</xdr:rowOff>
    </xdr:to>
    <xdr:pic>
      <xdr:nvPicPr>
        <xdr:cNvPr id="72" name="Picture 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10050"/>
          <a:ext cx="695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73" name="Picture 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74" name="Picture 9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20050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314325</xdr:rowOff>
    </xdr:from>
    <xdr:to>
      <xdr:col>8</xdr:col>
      <xdr:colOff>571500</xdr:colOff>
      <xdr:row>17</xdr:row>
      <xdr:rowOff>695325</xdr:rowOff>
    </xdr:to>
    <xdr:pic>
      <xdr:nvPicPr>
        <xdr:cNvPr id="75" name="Picture 9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67775" y="4238625"/>
          <a:ext cx="495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285750</xdr:rowOff>
    </xdr:from>
    <xdr:to>
      <xdr:col>9</xdr:col>
      <xdr:colOff>771525</xdr:colOff>
      <xdr:row>17</xdr:row>
      <xdr:rowOff>676275</xdr:rowOff>
    </xdr:to>
    <xdr:pic>
      <xdr:nvPicPr>
        <xdr:cNvPr id="76" name="Picture 9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2975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77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78" name="Picture 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100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79" name="Picture 1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80" name="Picture 10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20050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314325</xdr:rowOff>
    </xdr:from>
    <xdr:to>
      <xdr:col>8</xdr:col>
      <xdr:colOff>571500</xdr:colOff>
      <xdr:row>17</xdr:row>
      <xdr:rowOff>695325</xdr:rowOff>
    </xdr:to>
    <xdr:pic>
      <xdr:nvPicPr>
        <xdr:cNvPr id="81" name="Picture 10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67775" y="4238625"/>
          <a:ext cx="495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285750</xdr:rowOff>
    </xdr:from>
    <xdr:to>
      <xdr:col>9</xdr:col>
      <xdr:colOff>771525</xdr:colOff>
      <xdr:row>17</xdr:row>
      <xdr:rowOff>676275</xdr:rowOff>
    </xdr:to>
    <xdr:pic>
      <xdr:nvPicPr>
        <xdr:cNvPr id="82" name="Picture 10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2975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17</xdr:row>
      <xdr:rowOff>295275</xdr:rowOff>
    </xdr:from>
    <xdr:to>
      <xdr:col>5</xdr:col>
      <xdr:colOff>866775</xdr:colOff>
      <xdr:row>17</xdr:row>
      <xdr:rowOff>666750</xdr:rowOff>
    </xdr:to>
    <xdr:pic>
      <xdr:nvPicPr>
        <xdr:cNvPr id="83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421957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17</xdr:row>
      <xdr:rowOff>285750</xdr:rowOff>
    </xdr:from>
    <xdr:to>
      <xdr:col>7</xdr:col>
      <xdr:colOff>638175</xdr:colOff>
      <xdr:row>17</xdr:row>
      <xdr:rowOff>676275</xdr:rowOff>
    </xdr:to>
    <xdr:pic>
      <xdr:nvPicPr>
        <xdr:cNvPr id="84" name="Picture 1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62925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17</xdr:row>
      <xdr:rowOff>333375</xdr:rowOff>
    </xdr:from>
    <xdr:to>
      <xdr:col>8</xdr:col>
      <xdr:colOff>571500</xdr:colOff>
      <xdr:row>17</xdr:row>
      <xdr:rowOff>704850</xdr:rowOff>
    </xdr:to>
    <xdr:pic>
      <xdr:nvPicPr>
        <xdr:cNvPr id="85" name="Picture 10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58250" y="4257675"/>
          <a:ext cx="5048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17</xdr:row>
      <xdr:rowOff>314325</xdr:rowOff>
    </xdr:from>
    <xdr:to>
      <xdr:col>9</xdr:col>
      <xdr:colOff>771525</xdr:colOff>
      <xdr:row>17</xdr:row>
      <xdr:rowOff>695325</xdr:rowOff>
    </xdr:to>
    <xdr:pic>
      <xdr:nvPicPr>
        <xdr:cNvPr id="86" name="Picture 10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439275" y="423862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285750</xdr:rowOff>
    </xdr:from>
    <xdr:to>
      <xdr:col>10</xdr:col>
      <xdr:colOff>771525</xdr:colOff>
      <xdr:row>17</xdr:row>
      <xdr:rowOff>676275</xdr:rowOff>
    </xdr:to>
    <xdr:pic>
      <xdr:nvPicPr>
        <xdr:cNvPr id="87" name="Picture 10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53465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88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742950</xdr:colOff>
      <xdr:row>17</xdr:row>
      <xdr:rowOff>685800</xdr:rowOff>
    </xdr:to>
    <xdr:pic>
      <xdr:nvPicPr>
        <xdr:cNvPr id="89" name="Picture 1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10050"/>
          <a:ext cx="695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90" name="Picture 1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91" name="Picture 1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20050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314325</xdr:rowOff>
    </xdr:from>
    <xdr:to>
      <xdr:col>8</xdr:col>
      <xdr:colOff>571500</xdr:colOff>
      <xdr:row>17</xdr:row>
      <xdr:rowOff>695325</xdr:rowOff>
    </xdr:to>
    <xdr:pic>
      <xdr:nvPicPr>
        <xdr:cNvPr id="92" name="Picture 1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67775" y="4238625"/>
          <a:ext cx="495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285750</xdr:rowOff>
    </xdr:from>
    <xdr:to>
      <xdr:col>9</xdr:col>
      <xdr:colOff>771525</xdr:colOff>
      <xdr:row>17</xdr:row>
      <xdr:rowOff>676275</xdr:rowOff>
    </xdr:to>
    <xdr:pic>
      <xdr:nvPicPr>
        <xdr:cNvPr id="93" name="Picture 1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2975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94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95" name="Picture 1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100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96" name="Picture 1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97" name="Picture 1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20050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314325</xdr:rowOff>
    </xdr:from>
    <xdr:to>
      <xdr:col>8</xdr:col>
      <xdr:colOff>571500</xdr:colOff>
      <xdr:row>17</xdr:row>
      <xdr:rowOff>695325</xdr:rowOff>
    </xdr:to>
    <xdr:pic>
      <xdr:nvPicPr>
        <xdr:cNvPr id="98" name="Picture 1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67775" y="4238625"/>
          <a:ext cx="495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285750</xdr:rowOff>
    </xdr:from>
    <xdr:to>
      <xdr:col>9</xdr:col>
      <xdr:colOff>771525</xdr:colOff>
      <xdr:row>17</xdr:row>
      <xdr:rowOff>676275</xdr:rowOff>
    </xdr:to>
    <xdr:pic>
      <xdr:nvPicPr>
        <xdr:cNvPr id="99" name="Picture 1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2975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17</xdr:row>
      <xdr:rowOff>295275</xdr:rowOff>
    </xdr:from>
    <xdr:to>
      <xdr:col>5</xdr:col>
      <xdr:colOff>866775</xdr:colOff>
      <xdr:row>17</xdr:row>
      <xdr:rowOff>666750</xdr:rowOff>
    </xdr:to>
    <xdr:pic>
      <xdr:nvPicPr>
        <xdr:cNvPr id="100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421957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17</xdr:row>
      <xdr:rowOff>285750</xdr:rowOff>
    </xdr:from>
    <xdr:to>
      <xdr:col>7</xdr:col>
      <xdr:colOff>638175</xdr:colOff>
      <xdr:row>17</xdr:row>
      <xdr:rowOff>676275</xdr:rowOff>
    </xdr:to>
    <xdr:pic>
      <xdr:nvPicPr>
        <xdr:cNvPr id="101" name="Picture 1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62925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17</xdr:row>
      <xdr:rowOff>333375</xdr:rowOff>
    </xdr:from>
    <xdr:to>
      <xdr:col>8</xdr:col>
      <xdr:colOff>571500</xdr:colOff>
      <xdr:row>17</xdr:row>
      <xdr:rowOff>704850</xdr:rowOff>
    </xdr:to>
    <xdr:pic>
      <xdr:nvPicPr>
        <xdr:cNvPr id="102" name="Picture 1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58250" y="4257675"/>
          <a:ext cx="5048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17</xdr:row>
      <xdr:rowOff>314325</xdr:rowOff>
    </xdr:from>
    <xdr:to>
      <xdr:col>9</xdr:col>
      <xdr:colOff>771525</xdr:colOff>
      <xdr:row>17</xdr:row>
      <xdr:rowOff>695325</xdr:rowOff>
    </xdr:to>
    <xdr:pic>
      <xdr:nvPicPr>
        <xdr:cNvPr id="103" name="Picture 1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439275" y="423862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285750</xdr:rowOff>
    </xdr:from>
    <xdr:to>
      <xdr:col>10</xdr:col>
      <xdr:colOff>771525</xdr:colOff>
      <xdr:row>17</xdr:row>
      <xdr:rowOff>676275</xdr:rowOff>
    </xdr:to>
    <xdr:pic>
      <xdr:nvPicPr>
        <xdr:cNvPr id="104" name="Picture 12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53465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105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106" name="Picture 1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100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107" name="Picture 1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108" name="Picture 1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20050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314325</xdr:rowOff>
    </xdr:from>
    <xdr:to>
      <xdr:col>8</xdr:col>
      <xdr:colOff>571500</xdr:colOff>
      <xdr:row>17</xdr:row>
      <xdr:rowOff>695325</xdr:rowOff>
    </xdr:to>
    <xdr:pic>
      <xdr:nvPicPr>
        <xdr:cNvPr id="109" name="Picture 1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67775" y="4238625"/>
          <a:ext cx="495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285750</xdr:rowOff>
    </xdr:from>
    <xdr:to>
      <xdr:col>9</xdr:col>
      <xdr:colOff>771525</xdr:colOff>
      <xdr:row>17</xdr:row>
      <xdr:rowOff>676275</xdr:rowOff>
    </xdr:to>
    <xdr:pic>
      <xdr:nvPicPr>
        <xdr:cNvPr id="110" name="Picture 13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2975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17</xdr:row>
      <xdr:rowOff>295275</xdr:rowOff>
    </xdr:from>
    <xdr:to>
      <xdr:col>5</xdr:col>
      <xdr:colOff>866775</xdr:colOff>
      <xdr:row>17</xdr:row>
      <xdr:rowOff>666750</xdr:rowOff>
    </xdr:to>
    <xdr:pic>
      <xdr:nvPicPr>
        <xdr:cNvPr id="111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421957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17</xdr:row>
      <xdr:rowOff>285750</xdr:rowOff>
    </xdr:from>
    <xdr:to>
      <xdr:col>7</xdr:col>
      <xdr:colOff>638175</xdr:colOff>
      <xdr:row>17</xdr:row>
      <xdr:rowOff>676275</xdr:rowOff>
    </xdr:to>
    <xdr:pic>
      <xdr:nvPicPr>
        <xdr:cNvPr id="112" name="Picture 1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62925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17</xdr:row>
      <xdr:rowOff>333375</xdr:rowOff>
    </xdr:from>
    <xdr:to>
      <xdr:col>8</xdr:col>
      <xdr:colOff>571500</xdr:colOff>
      <xdr:row>17</xdr:row>
      <xdr:rowOff>704850</xdr:rowOff>
    </xdr:to>
    <xdr:pic>
      <xdr:nvPicPr>
        <xdr:cNvPr id="113" name="Picture 1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58250" y="4257675"/>
          <a:ext cx="5048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17</xdr:row>
      <xdr:rowOff>314325</xdr:rowOff>
    </xdr:from>
    <xdr:to>
      <xdr:col>9</xdr:col>
      <xdr:colOff>771525</xdr:colOff>
      <xdr:row>17</xdr:row>
      <xdr:rowOff>695325</xdr:rowOff>
    </xdr:to>
    <xdr:pic>
      <xdr:nvPicPr>
        <xdr:cNvPr id="114" name="Picture 13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439275" y="423862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285750</xdr:rowOff>
    </xdr:from>
    <xdr:to>
      <xdr:col>10</xdr:col>
      <xdr:colOff>771525</xdr:colOff>
      <xdr:row>17</xdr:row>
      <xdr:rowOff>676275</xdr:rowOff>
    </xdr:to>
    <xdr:pic>
      <xdr:nvPicPr>
        <xdr:cNvPr id="115" name="Picture 13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53465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17</xdr:row>
      <xdr:rowOff>295275</xdr:rowOff>
    </xdr:from>
    <xdr:to>
      <xdr:col>5</xdr:col>
      <xdr:colOff>866775</xdr:colOff>
      <xdr:row>17</xdr:row>
      <xdr:rowOff>666750</xdr:rowOff>
    </xdr:to>
    <xdr:pic>
      <xdr:nvPicPr>
        <xdr:cNvPr id="116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421957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17</xdr:row>
      <xdr:rowOff>285750</xdr:rowOff>
    </xdr:from>
    <xdr:to>
      <xdr:col>7</xdr:col>
      <xdr:colOff>638175</xdr:colOff>
      <xdr:row>17</xdr:row>
      <xdr:rowOff>676275</xdr:rowOff>
    </xdr:to>
    <xdr:pic>
      <xdr:nvPicPr>
        <xdr:cNvPr id="117" name="Picture 1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62925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17</xdr:row>
      <xdr:rowOff>333375</xdr:rowOff>
    </xdr:from>
    <xdr:to>
      <xdr:col>8</xdr:col>
      <xdr:colOff>571500</xdr:colOff>
      <xdr:row>17</xdr:row>
      <xdr:rowOff>704850</xdr:rowOff>
    </xdr:to>
    <xdr:pic>
      <xdr:nvPicPr>
        <xdr:cNvPr id="118" name="Picture 13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58250" y="4257675"/>
          <a:ext cx="5048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17</xdr:row>
      <xdr:rowOff>314325</xdr:rowOff>
    </xdr:from>
    <xdr:to>
      <xdr:col>9</xdr:col>
      <xdr:colOff>771525</xdr:colOff>
      <xdr:row>17</xdr:row>
      <xdr:rowOff>695325</xdr:rowOff>
    </xdr:to>
    <xdr:pic>
      <xdr:nvPicPr>
        <xdr:cNvPr id="119" name="Picture 14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439275" y="423862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285750</xdr:rowOff>
    </xdr:from>
    <xdr:to>
      <xdr:col>10</xdr:col>
      <xdr:colOff>771525</xdr:colOff>
      <xdr:row>17</xdr:row>
      <xdr:rowOff>676275</xdr:rowOff>
    </xdr:to>
    <xdr:pic>
      <xdr:nvPicPr>
        <xdr:cNvPr id="120" name="Picture 14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53465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121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42100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01025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29675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304800</xdr:rowOff>
    </xdr:from>
    <xdr:to>
      <xdr:col>8</xdr:col>
      <xdr:colOff>657225</xdr:colOff>
      <xdr:row>17</xdr:row>
      <xdr:rowOff>695325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77400" y="4229100"/>
          <a:ext cx="581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276225</xdr:rowOff>
    </xdr:from>
    <xdr:to>
      <xdr:col>9</xdr:col>
      <xdr:colOff>790575</xdr:colOff>
      <xdr:row>17</xdr:row>
      <xdr:rowOff>676275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25100" y="4200525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42100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01025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29675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304800</xdr:rowOff>
    </xdr:from>
    <xdr:to>
      <xdr:col>8</xdr:col>
      <xdr:colOff>657225</xdr:colOff>
      <xdr:row>17</xdr:row>
      <xdr:rowOff>695325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77400" y="4229100"/>
          <a:ext cx="581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276225</xdr:rowOff>
    </xdr:from>
    <xdr:to>
      <xdr:col>9</xdr:col>
      <xdr:colOff>790575</xdr:colOff>
      <xdr:row>17</xdr:row>
      <xdr:rowOff>676275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25100" y="4200525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42100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01025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29675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304800</xdr:rowOff>
    </xdr:from>
    <xdr:to>
      <xdr:col>8</xdr:col>
      <xdr:colOff>657225</xdr:colOff>
      <xdr:row>17</xdr:row>
      <xdr:rowOff>695325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77400" y="4229100"/>
          <a:ext cx="581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276225</xdr:rowOff>
    </xdr:from>
    <xdr:to>
      <xdr:col>9</xdr:col>
      <xdr:colOff>790575</xdr:colOff>
      <xdr:row>17</xdr:row>
      <xdr:rowOff>676275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25100" y="4200525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742950</xdr:colOff>
      <xdr:row>17</xdr:row>
      <xdr:rowOff>685800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4210050"/>
          <a:ext cx="695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01025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29675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314325</xdr:rowOff>
    </xdr:from>
    <xdr:to>
      <xdr:col>8</xdr:col>
      <xdr:colOff>657225</xdr:colOff>
      <xdr:row>17</xdr:row>
      <xdr:rowOff>695325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77400" y="4238625"/>
          <a:ext cx="581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285750</xdr:rowOff>
    </xdr:from>
    <xdr:to>
      <xdr:col>9</xdr:col>
      <xdr:colOff>771525</xdr:colOff>
      <xdr:row>17</xdr:row>
      <xdr:rowOff>676275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2510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42100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01025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29675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314325</xdr:rowOff>
    </xdr:from>
    <xdr:to>
      <xdr:col>8</xdr:col>
      <xdr:colOff>657225</xdr:colOff>
      <xdr:row>17</xdr:row>
      <xdr:rowOff>695325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77400" y="4238625"/>
          <a:ext cx="581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285750</xdr:rowOff>
    </xdr:from>
    <xdr:to>
      <xdr:col>9</xdr:col>
      <xdr:colOff>771525</xdr:colOff>
      <xdr:row>17</xdr:row>
      <xdr:rowOff>676275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2510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17</xdr:row>
      <xdr:rowOff>295275</xdr:rowOff>
    </xdr:from>
    <xdr:to>
      <xdr:col>5</xdr:col>
      <xdr:colOff>866775</xdr:colOff>
      <xdr:row>17</xdr:row>
      <xdr:rowOff>666750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421957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17</xdr:row>
      <xdr:rowOff>285750</xdr:rowOff>
    </xdr:from>
    <xdr:to>
      <xdr:col>7</xdr:col>
      <xdr:colOff>638175</xdr:colOff>
      <xdr:row>17</xdr:row>
      <xdr:rowOff>676275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72550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17</xdr:row>
      <xdr:rowOff>333375</xdr:rowOff>
    </xdr:from>
    <xdr:to>
      <xdr:col>8</xdr:col>
      <xdr:colOff>657225</xdr:colOff>
      <xdr:row>17</xdr:row>
      <xdr:rowOff>704850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67875" y="4257675"/>
          <a:ext cx="5905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17</xdr:row>
      <xdr:rowOff>314325</xdr:rowOff>
    </xdr:from>
    <xdr:to>
      <xdr:col>9</xdr:col>
      <xdr:colOff>771525</xdr:colOff>
      <xdr:row>17</xdr:row>
      <xdr:rowOff>695325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334625" y="423862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285750</xdr:rowOff>
    </xdr:from>
    <xdr:to>
      <xdr:col>10</xdr:col>
      <xdr:colOff>771525</xdr:colOff>
      <xdr:row>17</xdr:row>
      <xdr:rowOff>676275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41095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42100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01025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29675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304800</xdr:rowOff>
    </xdr:from>
    <xdr:to>
      <xdr:col>8</xdr:col>
      <xdr:colOff>657225</xdr:colOff>
      <xdr:row>17</xdr:row>
      <xdr:rowOff>695325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77400" y="4229100"/>
          <a:ext cx="581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276225</xdr:rowOff>
    </xdr:from>
    <xdr:to>
      <xdr:col>9</xdr:col>
      <xdr:colOff>790575</xdr:colOff>
      <xdr:row>17</xdr:row>
      <xdr:rowOff>676275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25100" y="4200525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42100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01025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29675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304800</xdr:rowOff>
    </xdr:from>
    <xdr:to>
      <xdr:col>8</xdr:col>
      <xdr:colOff>657225</xdr:colOff>
      <xdr:row>17</xdr:row>
      <xdr:rowOff>695325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77400" y="4229100"/>
          <a:ext cx="581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276225</xdr:rowOff>
    </xdr:from>
    <xdr:to>
      <xdr:col>9</xdr:col>
      <xdr:colOff>790575</xdr:colOff>
      <xdr:row>17</xdr:row>
      <xdr:rowOff>676275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25100" y="4200525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742950</xdr:colOff>
      <xdr:row>17</xdr:row>
      <xdr:rowOff>685800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4210050"/>
          <a:ext cx="695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01025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29675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314325</xdr:rowOff>
    </xdr:from>
    <xdr:to>
      <xdr:col>8</xdr:col>
      <xdr:colOff>657225</xdr:colOff>
      <xdr:row>17</xdr:row>
      <xdr:rowOff>695325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77400" y="4238625"/>
          <a:ext cx="581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285750</xdr:rowOff>
    </xdr:from>
    <xdr:to>
      <xdr:col>9</xdr:col>
      <xdr:colOff>771525</xdr:colOff>
      <xdr:row>17</xdr:row>
      <xdr:rowOff>676275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2510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42100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01025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29675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314325</xdr:rowOff>
    </xdr:from>
    <xdr:to>
      <xdr:col>8</xdr:col>
      <xdr:colOff>657225</xdr:colOff>
      <xdr:row>17</xdr:row>
      <xdr:rowOff>695325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77400" y="4238625"/>
          <a:ext cx="581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285750</xdr:rowOff>
    </xdr:from>
    <xdr:to>
      <xdr:col>9</xdr:col>
      <xdr:colOff>771525</xdr:colOff>
      <xdr:row>17</xdr:row>
      <xdr:rowOff>676275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2510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17</xdr:row>
      <xdr:rowOff>295275</xdr:rowOff>
    </xdr:from>
    <xdr:to>
      <xdr:col>5</xdr:col>
      <xdr:colOff>866775</xdr:colOff>
      <xdr:row>17</xdr:row>
      <xdr:rowOff>666750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421957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17</xdr:row>
      <xdr:rowOff>285750</xdr:rowOff>
    </xdr:from>
    <xdr:to>
      <xdr:col>7</xdr:col>
      <xdr:colOff>638175</xdr:colOff>
      <xdr:row>17</xdr:row>
      <xdr:rowOff>676275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72550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17</xdr:row>
      <xdr:rowOff>333375</xdr:rowOff>
    </xdr:from>
    <xdr:to>
      <xdr:col>8</xdr:col>
      <xdr:colOff>657225</xdr:colOff>
      <xdr:row>17</xdr:row>
      <xdr:rowOff>704850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67875" y="4257675"/>
          <a:ext cx="5905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17</xdr:row>
      <xdr:rowOff>314325</xdr:rowOff>
    </xdr:from>
    <xdr:to>
      <xdr:col>9</xdr:col>
      <xdr:colOff>771525</xdr:colOff>
      <xdr:row>17</xdr:row>
      <xdr:rowOff>695325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334625" y="423862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285750</xdr:rowOff>
    </xdr:from>
    <xdr:to>
      <xdr:col>10</xdr:col>
      <xdr:colOff>771525</xdr:colOff>
      <xdr:row>17</xdr:row>
      <xdr:rowOff>676275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41095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42100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01025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29675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304800</xdr:rowOff>
    </xdr:from>
    <xdr:to>
      <xdr:col>8</xdr:col>
      <xdr:colOff>657225</xdr:colOff>
      <xdr:row>17</xdr:row>
      <xdr:rowOff>695325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77400" y="4229100"/>
          <a:ext cx="581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276225</xdr:rowOff>
    </xdr:from>
    <xdr:to>
      <xdr:col>9</xdr:col>
      <xdr:colOff>790575</xdr:colOff>
      <xdr:row>17</xdr:row>
      <xdr:rowOff>676275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25100" y="4200525"/>
          <a:ext cx="723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742950</xdr:colOff>
      <xdr:row>17</xdr:row>
      <xdr:rowOff>685800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4210050"/>
          <a:ext cx="695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01025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29675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314325</xdr:rowOff>
    </xdr:from>
    <xdr:to>
      <xdr:col>8</xdr:col>
      <xdr:colOff>657225</xdr:colOff>
      <xdr:row>17</xdr:row>
      <xdr:rowOff>695325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77400" y="4238625"/>
          <a:ext cx="581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285750</xdr:rowOff>
    </xdr:from>
    <xdr:to>
      <xdr:col>9</xdr:col>
      <xdr:colOff>771525</xdr:colOff>
      <xdr:row>17</xdr:row>
      <xdr:rowOff>676275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2510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42100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01025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29675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314325</xdr:rowOff>
    </xdr:from>
    <xdr:to>
      <xdr:col>8</xdr:col>
      <xdr:colOff>657225</xdr:colOff>
      <xdr:row>17</xdr:row>
      <xdr:rowOff>695325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77400" y="4238625"/>
          <a:ext cx="581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285750</xdr:rowOff>
    </xdr:from>
    <xdr:to>
      <xdr:col>9</xdr:col>
      <xdr:colOff>771525</xdr:colOff>
      <xdr:row>17</xdr:row>
      <xdr:rowOff>676275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2510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17</xdr:row>
      <xdr:rowOff>295275</xdr:rowOff>
    </xdr:from>
    <xdr:to>
      <xdr:col>5</xdr:col>
      <xdr:colOff>866775</xdr:colOff>
      <xdr:row>17</xdr:row>
      <xdr:rowOff>666750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421957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17</xdr:row>
      <xdr:rowOff>285750</xdr:rowOff>
    </xdr:from>
    <xdr:to>
      <xdr:col>7</xdr:col>
      <xdr:colOff>638175</xdr:colOff>
      <xdr:row>17</xdr:row>
      <xdr:rowOff>676275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72550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17</xdr:row>
      <xdr:rowOff>333375</xdr:rowOff>
    </xdr:from>
    <xdr:to>
      <xdr:col>8</xdr:col>
      <xdr:colOff>657225</xdr:colOff>
      <xdr:row>17</xdr:row>
      <xdr:rowOff>704850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67875" y="4257675"/>
          <a:ext cx="5905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17</xdr:row>
      <xdr:rowOff>314325</xdr:rowOff>
    </xdr:from>
    <xdr:to>
      <xdr:col>9</xdr:col>
      <xdr:colOff>771525</xdr:colOff>
      <xdr:row>17</xdr:row>
      <xdr:rowOff>695325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334625" y="423862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285750</xdr:rowOff>
    </xdr:from>
    <xdr:to>
      <xdr:col>10</xdr:col>
      <xdr:colOff>771525</xdr:colOff>
      <xdr:row>17</xdr:row>
      <xdr:rowOff>676275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41095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742950</xdr:colOff>
      <xdr:row>17</xdr:row>
      <xdr:rowOff>685800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4210050"/>
          <a:ext cx="695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01025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29675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314325</xdr:rowOff>
    </xdr:from>
    <xdr:to>
      <xdr:col>8</xdr:col>
      <xdr:colOff>657225</xdr:colOff>
      <xdr:row>17</xdr:row>
      <xdr:rowOff>695325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77400" y="4238625"/>
          <a:ext cx="581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285750</xdr:rowOff>
    </xdr:from>
    <xdr:to>
      <xdr:col>9</xdr:col>
      <xdr:colOff>771525</xdr:colOff>
      <xdr:row>17</xdr:row>
      <xdr:rowOff>676275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2510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42100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01025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29675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314325</xdr:rowOff>
    </xdr:from>
    <xdr:to>
      <xdr:col>8</xdr:col>
      <xdr:colOff>657225</xdr:colOff>
      <xdr:row>17</xdr:row>
      <xdr:rowOff>695325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77400" y="4238625"/>
          <a:ext cx="581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285750</xdr:rowOff>
    </xdr:from>
    <xdr:to>
      <xdr:col>9</xdr:col>
      <xdr:colOff>771525</xdr:colOff>
      <xdr:row>17</xdr:row>
      <xdr:rowOff>676275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2510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17</xdr:row>
      <xdr:rowOff>295275</xdr:rowOff>
    </xdr:from>
    <xdr:to>
      <xdr:col>5</xdr:col>
      <xdr:colOff>866775</xdr:colOff>
      <xdr:row>17</xdr:row>
      <xdr:rowOff>666750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421957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17</xdr:row>
      <xdr:rowOff>285750</xdr:rowOff>
    </xdr:from>
    <xdr:to>
      <xdr:col>7</xdr:col>
      <xdr:colOff>638175</xdr:colOff>
      <xdr:row>17</xdr:row>
      <xdr:rowOff>676275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72550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17</xdr:row>
      <xdr:rowOff>333375</xdr:rowOff>
    </xdr:from>
    <xdr:to>
      <xdr:col>8</xdr:col>
      <xdr:colOff>657225</xdr:colOff>
      <xdr:row>17</xdr:row>
      <xdr:rowOff>704850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67875" y="4257675"/>
          <a:ext cx="5905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17</xdr:row>
      <xdr:rowOff>314325</xdr:rowOff>
    </xdr:from>
    <xdr:to>
      <xdr:col>9</xdr:col>
      <xdr:colOff>771525</xdr:colOff>
      <xdr:row>17</xdr:row>
      <xdr:rowOff>695325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334625" y="423862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285750</xdr:rowOff>
    </xdr:from>
    <xdr:to>
      <xdr:col>10</xdr:col>
      <xdr:colOff>771525</xdr:colOff>
      <xdr:row>17</xdr:row>
      <xdr:rowOff>676275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41095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42100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17</xdr:row>
      <xdr:rowOff>285750</xdr:rowOff>
    </xdr:from>
    <xdr:to>
      <xdr:col>6</xdr:col>
      <xdr:colOff>638175</xdr:colOff>
      <xdr:row>17</xdr:row>
      <xdr:rowOff>676275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01025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17</xdr:row>
      <xdr:rowOff>333375</xdr:rowOff>
    </xdr:from>
    <xdr:to>
      <xdr:col>7</xdr:col>
      <xdr:colOff>752475</xdr:colOff>
      <xdr:row>17</xdr:row>
      <xdr:rowOff>704850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29675" y="42576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17</xdr:row>
      <xdr:rowOff>314325</xdr:rowOff>
    </xdr:from>
    <xdr:to>
      <xdr:col>8</xdr:col>
      <xdr:colOff>657225</xdr:colOff>
      <xdr:row>17</xdr:row>
      <xdr:rowOff>695325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77400" y="4238625"/>
          <a:ext cx="581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17</xdr:row>
      <xdr:rowOff>285750</xdr:rowOff>
    </xdr:from>
    <xdr:to>
      <xdr:col>9</xdr:col>
      <xdr:colOff>771525</xdr:colOff>
      <xdr:row>17</xdr:row>
      <xdr:rowOff>676275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2510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17</xdr:row>
      <xdr:rowOff>295275</xdr:rowOff>
    </xdr:from>
    <xdr:to>
      <xdr:col>5</xdr:col>
      <xdr:colOff>866775</xdr:colOff>
      <xdr:row>17</xdr:row>
      <xdr:rowOff>666750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421957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17</xdr:row>
      <xdr:rowOff>285750</xdr:rowOff>
    </xdr:from>
    <xdr:to>
      <xdr:col>7</xdr:col>
      <xdr:colOff>638175</xdr:colOff>
      <xdr:row>17</xdr:row>
      <xdr:rowOff>676275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72550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17</xdr:row>
      <xdr:rowOff>333375</xdr:rowOff>
    </xdr:from>
    <xdr:to>
      <xdr:col>8</xdr:col>
      <xdr:colOff>657225</xdr:colOff>
      <xdr:row>17</xdr:row>
      <xdr:rowOff>704850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67875" y="4257675"/>
          <a:ext cx="5905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17</xdr:row>
      <xdr:rowOff>314325</xdr:rowOff>
    </xdr:from>
    <xdr:to>
      <xdr:col>9</xdr:col>
      <xdr:colOff>771525</xdr:colOff>
      <xdr:row>17</xdr:row>
      <xdr:rowOff>695325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334625" y="423862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285750</xdr:rowOff>
    </xdr:from>
    <xdr:to>
      <xdr:col>10</xdr:col>
      <xdr:colOff>771525</xdr:colOff>
      <xdr:row>17</xdr:row>
      <xdr:rowOff>676275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41095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</xdr:colOff>
      <xdr:row>17</xdr:row>
      <xdr:rowOff>295275</xdr:rowOff>
    </xdr:from>
    <xdr:to>
      <xdr:col>5</xdr:col>
      <xdr:colOff>866775</xdr:colOff>
      <xdr:row>17</xdr:row>
      <xdr:rowOff>666750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421957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17</xdr:row>
      <xdr:rowOff>285750</xdr:rowOff>
    </xdr:from>
    <xdr:to>
      <xdr:col>7</xdr:col>
      <xdr:colOff>638175</xdr:colOff>
      <xdr:row>17</xdr:row>
      <xdr:rowOff>676275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72550" y="42100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17</xdr:row>
      <xdr:rowOff>333375</xdr:rowOff>
    </xdr:from>
    <xdr:to>
      <xdr:col>8</xdr:col>
      <xdr:colOff>657225</xdr:colOff>
      <xdr:row>17</xdr:row>
      <xdr:rowOff>704850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67875" y="4257675"/>
          <a:ext cx="5905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17</xdr:row>
      <xdr:rowOff>314325</xdr:rowOff>
    </xdr:from>
    <xdr:to>
      <xdr:col>9</xdr:col>
      <xdr:colOff>771525</xdr:colOff>
      <xdr:row>17</xdr:row>
      <xdr:rowOff>695325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334625" y="423862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285750</xdr:rowOff>
    </xdr:from>
    <xdr:to>
      <xdr:col>10</xdr:col>
      <xdr:colOff>771525</xdr:colOff>
      <xdr:row>17</xdr:row>
      <xdr:rowOff>676275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410950" y="42100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17</xdr:row>
      <xdr:rowOff>295275</xdr:rowOff>
    </xdr:from>
    <xdr:to>
      <xdr:col>4</xdr:col>
      <xdr:colOff>704850</xdr:colOff>
      <xdr:row>17</xdr:row>
      <xdr:rowOff>666750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42195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view="pageBreakPreview" zoomScaleSheetLayoutView="100" workbookViewId="0" topLeftCell="A1">
      <selection activeCell="A6" sqref="A6"/>
    </sheetView>
  </sheetViews>
  <sheetFormatPr defaultColWidth="9.140625" defaultRowHeight="12.75"/>
  <cols>
    <col min="1" max="1" width="79.57421875" style="1" customWidth="1"/>
    <col min="2" max="5" width="14.140625" style="1" customWidth="1"/>
    <col min="6" max="6" width="14.140625" style="63" customWidth="1"/>
    <col min="7" max="7" width="14.140625" style="1" customWidth="1"/>
    <col min="8" max="8" width="15.7109375" style="30" customWidth="1"/>
    <col min="9" max="16384" width="9.140625" style="1" customWidth="1"/>
  </cols>
  <sheetData>
    <row r="1" spans="4:8" ht="12.75">
      <c r="D1" s="52"/>
      <c r="E1" s="52"/>
      <c r="F1" s="83" t="s">
        <v>105</v>
      </c>
      <c r="G1" s="83"/>
      <c r="H1" s="83"/>
    </row>
    <row r="2" spans="1:8" ht="12.75">
      <c r="A2" s="43"/>
      <c r="D2" s="52"/>
      <c r="E2" s="52"/>
      <c r="F2" s="94" t="s">
        <v>88</v>
      </c>
      <c r="G2" s="94"/>
      <c r="H2" s="94"/>
    </row>
    <row r="3" spans="4:8" ht="12.75">
      <c r="D3" s="52"/>
      <c r="E3" s="52"/>
      <c r="F3" s="94" t="s">
        <v>89</v>
      </c>
      <c r="G3" s="94"/>
      <c r="H3" s="94"/>
    </row>
    <row r="4" spans="1:8" ht="12.75">
      <c r="A4" s="43"/>
      <c r="D4" s="52"/>
      <c r="E4" s="52"/>
      <c r="F4" s="93" t="s">
        <v>111</v>
      </c>
      <c r="G4" s="93"/>
      <c r="H4" s="93"/>
    </row>
    <row r="5" spans="1:8" ht="12.75">
      <c r="A5" s="43"/>
      <c r="D5" s="52"/>
      <c r="E5" s="52"/>
      <c r="F5" s="60"/>
      <c r="G5" s="52"/>
      <c r="H5" s="52"/>
    </row>
    <row r="6" spans="4:8" ht="16.5" customHeight="1">
      <c r="D6" s="52"/>
      <c r="E6" s="52"/>
      <c r="F6" s="84" t="s">
        <v>50</v>
      </c>
      <c r="G6" s="84"/>
      <c r="H6" s="84"/>
    </row>
    <row r="7" spans="4:8" ht="12.75">
      <c r="D7" s="83" t="s">
        <v>25</v>
      </c>
      <c r="E7" s="83"/>
      <c r="F7" s="83"/>
      <c r="G7" s="83"/>
      <c r="H7" s="83"/>
    </row>
    <row r="8" spans="4:8" ht="22.5" customHeight="1">
      <c r="D8" s="85" t="s">
        <v>94</v>
      </c>
      <c r="E8" s="85"/>
      <c r="F8" s="85"/>
      <c r="G8" s="85"/>
      <c r="H8" s="85"/>
    </row>
    <row r="9" spans="4:8" ht="15.75" customHeight="1">
      <c r="D9" s="85"/>
      <c r="E9" s="85"/>
      <c r="F9" s="85"/>
      <c r="G9" s="85"/>
      <c r="H9" s="85"/>
    </row>
    <row r="10" spans="1:7" ht="37.5" customHeight="1">
      <c r="A10" s="88" t="s">
        <v>95</v>
      </c>
      <c r="B10" s="89"/>
      <c r="C10" s="89"/>
      <c r="D10" s="89"/>
      <c r="E10" s="89"/>
      <c r="F10" s="89"/>
      <c r="G10" s="89"/>
    </row>
    <row r="11" spans="1:8" ht="12.75" customHeight="1">
      <c r="A11" s="86" t="s">
        <v>11</v>
      </c>
      <c r="B11" s="90" t="s">
        <v>24</v>
      </c>
      <c r="C11" s="91"/>
      <c r="D11" s="91"/>
      <c r="E11" s="91"/>
      <c r="F11" s="91"/>
      <c r="G11" s="91"/>
      <c r="H11" s="92"/>
    </row>
    <row r="12" spans="1:8" ht="12.75">
      <c r="A12" s="86"/>
      <c r="B12" s="5" t="s">
        <v>13</v>
      </c>
      <c r="C12" s="5" t="s">
        <v>14</v>
      </c>
      <c r="D12" s="5" t="s">
        <v>15</v>
      </c>
      <c r="E12" s="5" t="s">
        <v>16</v>
      </c>
      <c r="F12" s="61" t="s">
        <v>17</v>
      </c>
      <c r="G12" s="5" t="s">
        <v>18</v>
      </c>
      <c r="H12" s="53" t="s">
        <v>93</v>
      </c>
    </row>
    <row r="13" spans="1:8" ht="12.75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61">
        <v>6</v>
      </c>
      <c r="G13" s="5">
        <v>7</v>
      </c>
      <c r="H13" s="53">
        <v>8</v>
      </c>
    </row>
    <row r="14" spans="1:8" ht="27" customHeight="1">
      <c r="A14" s="87" t="s">
        <v>73</v>
      </c>
      <c r="B14" s="87"/>
      <c r="C14" s="87"/>
      <c r="D14" s="87"/>
      <c r="E14" s="87"/>
      <c r="F14" s="87"/>
      <c r="G14" s="87"/>
      <c r="H14" s="53"/>
    </row>
    <row r="15" spans="1:8" ht="12.75">
      <c r="A15" s="44" t="s">
        <v>27</v>
      </c>
      <c r="B15" s="73">
        <f>'2015'!K32</f>
        <v>100</v>
      </c>
      <c r="C15" s="73">
        <f>'2016'!K33</f>
        <v>101.67</v>
      </c>
      <c r="D15" s="73">
        <f>'2017'!K33</f>
        <v>100</v>
      </c>
      <c r="E15" s="73">
        <f>'2018'!K33</f>
        <v>100</v>
      </c>
      <c r="F15" s="81">
        <f>'4.5   2019'!K34</f>
        <v>100</v>
      </c>
      <c r="G15" s="73">
        <f>'4.6   2020'!K33</f>
        <v>100</v>
      </c>
      <c r="H15" s="74">
        <f>G15</f>
        <v>100</v>
      </c>
    </row>
    <row r="16" spans="1:8" ht="12.75">
      <c r="A16" s="46" t="s">
        <v>26</v>
      </c>
      <c r="B16" s="73"/>
      <c r="C16" s="73"/>
      <c r="D16" s="73"/>
      <c r="E16" s="73"/>
      <c r="F16" s="81"/>
      <c r="G16" s="73"/>
      <c r="H16" s="75"/>
    </row>
    <row r="17" spans="1:8" ht="12.75">
      <c r="A17" s="44" t="s">
        <v>29</v>
      </c>
      <c r="B17" s="73">
        <f>SUM(B21,B24,B27,B30,B33,B36,B42,B45,B39,B48,B51)</f>
        <v>100.02</v>
      </c>
      <c r="C17" s="73">
        <f>SUM(C21,C24,C27,C30,C33,C36,C42,C45,C39,C48,C51)</f>
        <v>100.6</v>
      </c>
      <c r="D17" s="73">
        <f>SUM(D21,D24,D27,D30,D33,D36,D42,D45,D39,D48,D51)</f>
        <v>100</v>
      </c>
      <c r="E17" s="73">
        <f>SUM(E21,E24,E27,E30,E33,E36,E42,E45,E39,E48,E51,E54)</f>
        <v>118.74</v>
      </c>
      <c r="F17" s="76">
        <f>F21+F24+F27+F30+F33+F36+F39+F42+F45+F48+F54</f>
        <v>98.87</v>
      </c>
      <c r="G17" s="73">
        <f>G21+G24+G27+G30+G33+G36+G39+G42+G45+G48+G51+G54</f>
        <v>100.7</v>
      </c>
      <c r="H17" s="74">
        <f>H21+H24+H27+H30+H33+H36+H39+H42+H45+H48+H51+H54</f>
        <v>100</v>
      </c>
    </row>
    <row r="18" spans="1:8" ht="12.75">
      <c r="A18" s="46" t="s">
        <v>28</v>
      </c>
      <c r="B18" s="73"/>
      <c r="C18" s="73"/>
      <c r="D18" s="73"/>
      <c r="E18" s="73"/>
      <c r="F18" s="76"/>
      <c r="G18" s="73"/>
      <c r="H18" s="75"/>
    </row>
    <row r="19" spans="1:8" ht="12.75">
      <c r="A19" s="47" t="s">
        <v>12</v>
      </c>
      <c r="B19" s="45">
        <f aca="true" t="shared" si="0" ref="B19:G19">B15-B17</f>
        <v>-0.02</v>
      </c>
      <c r="C19" s="45">
        <f t="shared" si="0"/>
        <v>1.07</v>
      </c>
      <c r="D19" s="45">
        <f t="shared" si="0"/>
        <v>0</v>
      </c>
      <c r="E19" s="45">
        <f t="shared" si="0"/>
        <v>-18.74</v>
      </c>
      <c r="F19" s="62">
        <f t="shared" si="0"/>
        <v>1.13</v>
      </c>
      <c r="G19" s="45">
        <f t="shared" si="0"/>
        <v>-0.7</v>
      </c>
      <c r="H19" s="54">
        <f>H15-H17</f>
        <v>0</v>
      </c>
    </row>
    <row r="20" spans="1:8" ht="23.25" customHeight="1">
      <c r="A20" s="70" t="s">
        <v>31</v>
      </c>
      <c r="B20" s="71"/>
      <c r="C20" s="71"/>
      <c r="D20" s="71"/>
      <c r="E20" s="71"/>
      <c r="F20" s="71"/>
      <c r="G20" s="71"/>
      <c r="H20" s="72"/>
    </row>
    <row r="21" spans="1:8" ht="12.75">
      <c r="A21" s="44" t="s">
        <v>30</v>
      </c>
      <c r="B21" s="73">
        <f>(('2015'!J21+'2015'!J22)/2)*'2015'!H34</f>
        <v>0.72</v>
      </c>
      <c r="C21" s="73">
        <f>(('2016'!J21+'2016'!J22)/2)*'2016'!H35</f>
        <v>1.44</v>
      </c>
      <c r="D21" s="73">
        <f>(('2017'!J21+'2017'!J22)/2)*'2017'!H35</f>
        <v>1.56</v>
      </c>
      <c r="E21" s="73">
        <f>(('2018'!J21+'2018'!J22)/2)*'2018'!H35</f>
        <v>1.07</v>
      </c>
      <c r="F21" s="81">
        <f>(('4.5   2019'!J21+'4.5   2019'!J22)/2)*'4.5   2019'!H36</f>
        <v>0.25</v>
      </c>
      <c r="G21" s="73">
        <f>'4.6   2020'!H35*100</f>
        <v>1.14</v>
      </c>
      <c r="H21" s="74">
        <f>'4.7   2021'!H35*100</f>
        <v>1.15</v>
      </c>
    </row>
    <row r="22" spans="1:8" ht="12.75">
      <c r="A22" s="46" t="s">
        <v>28</v>
      </c>
      <c r="B22" s="73"/>
      <c r="C22" s="73"/>
      <c r="D22" s="73"/>
      <c r="E22" s="73"/>
      <c r="F22" s="81"/>
      <c r="G22" s="73"/>
      <c r="H22" s="75"/>
    </row>
    <row r="23" spans="1:8" ht="23.25" customHeight="1">
      <c r="A23" s="70" t="s">
        <v>32</v>
      </c>
      <c r="B23" s="71"/>
      <c r="C23" s="71"/>
      <c r="D23" s="71"/>
      <c r="E23" s="71"/>
      <c r="F23" s="71"/>
      <c r="G23" s="71"/>
      <c r="H23" s="72"/>
    </row>
    <row r="24" spans="1:8" ht="12.75">
      <c r="A24" s="44" t="s">
        <v>30</v>
      </c>
      <c r="B24" s="73">
        <f>(('2015'!J23)/1)*'2015'!H35</f>
        <v>1.66</v>
      </c>
      <c r="C24" s="73">
        <f>(('2016'!J23)/1)*'2016'!H36</f>
        <v>1.6</v>
      </c>
      <c r="D24" s="73">
        <f>(('2017'!J23)/1)*'2017'!H36</f>
        <v>3.18</v>
      </c>
      <c r="E24" s="73">
        <f>(('2018'!J23)/1)*'2018'!H36</f>
        <v>4.88</v>
      </c>
      <c r="F24" s="81">
        <f>(('4.5   2019'!J23)/1)*'4.5   2019'!H37</f>
        <v>0.91</v>
      </c>
      <c r="G24" s="73">
        <f>(('4.6   2020'!J23)/1)*'4.6   2020'!H36</f>
        <v>5.19</v>
      </c>
      <c r="H24" s="74">
        <f>'4.7   2021'!H36*100</f>
        <v>5.23</v>
      </c>
    </row>
    <row r="25" spans="1:8" ht="12.75">
      <c r="A25" s="46" t="s">
        <v>28</v>
      </c>
      <c r="B25" s="73"/>
      <c r="C25" s="73"/>
      <c r="D25" s="73"/>
      <c r="E25" s="73"/>
      <c r="F25" s="81"/>
      <c r="G25" s="73"/>
      <c r="H25" s="75"/>
    </row>
    <row r="26" spans="1:8" ht="23.25" customHeight="1">
      <c r="A26" s="70" t="s">
        <v>83</v>
      </c>
      <c r="B26" s="71"/>
      <c r="C26" s="71"/>
      <c r="D26" s="71"/>
      <c r="E26" s="71"/>
      <c r="F26" s="71"/>
      <c r="G26" s="71"/>
      <c r="H26" s="72"/>
    </row>
    <row r="27" spans="1:8" ht="12.75">
      <c r="A27" s="44" t="s">
        <v>30</v>
      </c>
      <c r="B27" s="73">
        <f>(('2015'!J21+'2015'!J24)/2)*'2015'!H36</f>
        <v>12.62</v>
      </c>
      <c r="C27" s="73">
        <f>(('2016'!J21+'2016'!J24)/2)*'2016'!H37</f>
        <v>6.43</v>
      </c>
      <c r="D27" s="73">
        <f>(('2017'!J21+'2017'!J24)/2)*'2017'!H37</f>
        <v>6.32</v>
      </c>
      <c r="E27" s="73">
        <f>(('2018'!J21+'2018'!J24)/2)*'2018'!H37</f>
        <v>14.29</v>
      </c>
      <c r="F27" s="81">
        <f>(('4.5   2019'!J21+'4.5   2019'!J24)/2)*'4.5   2019'!H38</f>
        <v>3.54</v>
      </c>
      <c r="G27" s="73">
        <f>(('4.6   2020'!J21+'4.6   2020'!J24)/2)*'4.6   2020'!H37</f>
        <v>21.45</v>
      </c>
      <c r="H27" s="74">
        <f>'4.7   2021'!H37*100</f>
        <v>21.61</v>
      </c>
    </row>
    <row r="28" spans="1:8" ht="12.75">
      <c r="A28" s="46" t="s">
        <v>28</v>
      </c>
      <c r="B28" s="73"/>
      <c r="C28" s="73"/>
      <c r="D28" s="73"/>
      <c r="E28" s="73"/>
      <c r="F28" s="81"/>
      <c r="G28" s="73"/>
      <c r="H28" s="75"/>
    </row>
    <row r="29" spans="1:8" ht="27" customHeight="1">
      <c r="A29" s="70" t="s">
        <v>33</v>
      </c>
      <c r="B29" s="71"/>
      <c r="C29" s="71"/>
      <c r="D29" s="71"/>
      <c r="E29" s="71"/>
      <c r="F29" s="71"/>
      <c r="G29" s="71"/>
      <c r="H29" s="72"/>
    </row>
    <row r="30" spans="1:8" ht="12.75">
      <c r="A30" s="49" t="s">
        <v>30</v>
      </c>
      <c r="B30" s="82">
        <f>(('2015'!J25)/1)*'2015'!H37</f>
        <v>2.81</v>
      </c>
      <c r="C30" s="82">
        <f>(('2016'!J25)/1)*'2016'!H38</f>
        <v>1.69</v>
      </c>
      <c r="D30" s="82">
        <f>(('2017'!J25)/1)*'2017'!H38</f>
        <v>5.29</v>
      </c>
      <c r="E30" s="82">
        <f>(('2018'!J25)/1)*'2018'!H38</f>
        <v>1.26</v>
      </c>
      <c r="F30" s="81">
        <f>(('4.5   2019'!J25)/1)*'4.5   2019'!H39</f>
        <v>0.32</v>
      </c>
      <c r="G30" s="82">
        <f>(('4.6   2020'!J25)/1)*'4.6   2020'!H38</f>
        <v>1.33</v>
      </c>
      <c r="H30" s="74">
        <f>'4.7   2021'!H38*100</f>
        <v>1.34</v>
      </c>
    </row>
    <row r="31" spans="1:8" ht="12.75">
      <c r="A31" s="50" t="s">
        <v>28</v>
      </c>
      <c r="B31" s="82"/>
      <c r="C31" s="82"/>
      <c r="D31" s="82"/>
      <c r="E31" s="82"/>
      <c r="F31" s="81"/>
      <c r="G31" s="82"/>
      <c r="H31" s="75"/>
    </row>
    <row r="32" spans="1:8" ht="23.25" customHeight="1">
      <c r="A32" s="95" t="s">
        <v>67</v>
      </c>
      <c r="B32" s="96"/>
      <c r="C32" s="96"/>
      <c r="D32" s="96"/>
      <c r="E32" s="96"/>
      <c r="F32" s="96"/>
      <c r="G32" s="96"/>
      <c r="H32" s="97"/>
    </row>
    <row r="33" spans="1:8" ht="12.75">
      <c r="A33" s="49" t="s">
        <v>30</v>
      </c>
      <c r="B33" s="82">
        <f>(('2015'!J26)/1)*'2015'!H38</f>
        <v>8.57</v>
      </c>
      <c r="C33" s="82">
        <f>(('2016'!J26)/1)*'2016'!H39</f>
        <v>3.57</v>
      </c>
      <c r="D33" s="82">
        <f>(('2017'!J26)/1)*'2017'!H39</f>
        <v>3.86</v>
      </c>
      <c r="E33" s="82">
        <f>(('2018'!J26)/1)*'2018'!H39</f>
        <v>2.04</v>
      </c>
      <c r="F33" s="81">
        <f>(('4.5   2019'!J26)/1)*'4.5   2019'!H40</f>
        <v>0.54</v>
      </c>
      <c r="G33" s="82">
        <f>(('4.6   2020'!J26)/1)*'4.6   2020'!H39</f>
        <v>2.16</v>
      </c>
      <c r="H33" s="74">
        <f>'4.7   2021'!H39*100</f>
        <v>2.18</v>
      </c>
    </row>
    <row r="34" spans="1:8" ht="12.75">
      <c r="A34" s="50" t="s">
        <v>28</v>
      </c>
      <c r="B34" s="82"/>
      <c r="C34" s="82"/>
      <c r="D34" s="82"/>
      <c r="E34" s="82"/>
      <c r="F34" s="81"/>
      <c r="G34" s="82"/>
      <c r="H34" s="75"/>
    </row>
    <row r="35" spans="1:8" ht="23.25" customHeight="1">
      <c r="A35" s="95" t="s">
        <v>34</v>
      </c>
      <c r="B35" s="96"/>
      <c r="C35" s="96"/>
      <c r="D35" s="96"/>
      <c r="E35" s="96"/>
      <c r="F35" s="96"/>
      <c r="G35" s="96"/>
      <c r="H35" s="97"/>
    </row>
    <row r="36" spans="1:8" ht="12.75">
      <c r="A36" s="49" t="s">
        <v>30</v>
      </c>
      <c r="B36" s="82">
        <f>(('2015'!J27/1))*'2015'!H39</f>
        <v>1.42</v>
      </c>
      <c r="C36" s="82">
        <f>(('2016'!J27/1))*'2016'!H40</f>
        <v>3.94</v>
      </c>
      <c r="D36" s="82">
        <f>(('2017'!J27/1))*'2017'!H40</f>
        <v>1.36</v>
      </c>
      <c r="E36" s="82">
        <f>(('2018'!J27/1))*'2018'!H40</f>
        <v>1.04</v>
      </c>
      <c r="F36" s="81">
        <f>(('4.5   2019'!J27/1))*'4.5   2019'!H41</f>
        <v>0.59</v>
      </c>
      <c r="G36" s="82">
        <f>(('4.6   2020'!J27/1))*'4.6   2020'!H40</f>
        <v>1.1</v>
      </c>
      <c r="H36" s="74">
        <f>'4.7   2021'!H40*100</f>
        <v>1.11</v>
      </c>
    </row>
    <row r="37" spans="1:8" ht="14.25" customHeight="1">
      <c r="A37" s="50" t="s">
        <v>28</v>
      </c>
      <c r="B37" s="82"/>
      <c r="C37" s="82"/>
      <c r="D37" s="82"/>
      <c r="E37" s="82"/>
      <c r="F37" s="81"/>
      <c r="G37" s="82"/>
      <c r="H37" s="75"/>
    </row>
    <row r="38" spans="1:8" ht="23.25" customHeight="1">
      <c r="A38" s="70" t="s">
        <v>78</v>
      </c>
      <c r="B38" s="71"/>
      <c r="C38" s="71"/>
      <c r="D38" s="71"/>
      <c r="E38" s="71"/>
      <c r="F38" s="71"/>
      <c r="G38" s="71"/>
      <c r="H38" s="72"/>
    </row>
    <row r="39" spans="1:8" ht="15.75" customHeight="1">
      <c r="A39" s="44" t="s">
        <v>30</v>
      </c>
      <c r="B39" s="73">
        <f>(('2015'!J28+'2015'!J29+'2015'!J30)/3)*'2015'!H40</f>
        <v>67.96</v>
      </c>
      <c r="C39" s="77">
        <f>(('2016'!J28+'2016'!J29+'2016'!J30)/3)*'2016'!H41</f>
        <v>58.38</v>
      </c>
      <c r="D39" s="77">
        <f>(('2017'!J28+'2017'!J29+'2017'!J30)/3)*'2017'!H41</f>
        <v>75.96</v>
      </c>
      <c r="E39" s="77">
        <f>(('2018'!J28+'2018'!J29+'2018'!J30)/3)*'2018'!H41</f>
        <v>0</v>
      </c>
      <c r="F39" s="79">
        <f>E39</f>
        <v>0</v>
      </c>
      <c r="G39" s="77">
        <f>F39</f>
        <v>0</v>
      </c>
      <c r="H39" s="74">
        <f>G39</f>
        <v>0</v>
      </c>
    </row>
    <row r="40" spans="1:8" ht="14.25" customHeight="1">
      <c r="A40" s="46" t="s">
        <v>28</v>
      </c>
      <c r="B40" s="73"/>
      <c r="C40" s="78"/>
      <c r="D40" s="78"/>
      <c r="E40" s="78"/>
      <c r="F40" s="80"/>
      <c r="G40" s="78"/>
      <c r="H40" s="75"/>
    </row>
    <row r="41" spans="1:8" ht="23.25" customHeight="1">
      <c r="A41" s="70" t="s">
        <v>69</v>
      </c>
      <c r="B41" s="71"/>
      <c r="C41" s="71"/>
      <c r="D41" s="71"/>
      <c r="E41" s="71"/>
      <c r="F41" s="71"/>
      <c r="G41" s="71"/>
      <c r="H41" s="72"/>
    </row>
    <row r="42" spans="1:8" ht="15.75" customHeight="1">
      <c r="A42" s="44" t="s">
        <v>30</v>
      </c>
      <c r="B42" s="73">
        <f>(('2015'!J29)/1)*'2015'!H41</f>
        <v>0.92</v>
      </c>
      <c r="C42" s="77">
        <f>(('2016'!J29)/1)*'2016'!H42</f>
        <v>0.78</v>
      </c>
      <c r="D42" s="77">
        <f>(('2017'!J29)/1)*'2017'!H42</f>
        <v>1.09</v>
      </c>
      <c r="E42" s="77">
        <f>(('2018'!J29)/1)*'2018'!H42</f>
        <v>0</v>
      </c>
      <c r="F42" s="79">
        <f>E42</f>
        <v>0</v>
      </c>
      <c r="G42" s="77">
        <f>F42</f>
        <v>0</v>
      </c>
      <c r="H42" s="74">
        <f>G42</f>
        <v>0</v>
      </c>
    </row>
    <row r="43" spans="1:8" ht="12.75" customHeight="1">
      <c r="A43" s="46" t="s">
        <v>28</v>
      </c>
      <c r="B43" s="73"/>
      <c r="C43" s="78"/>
      <c r="D43" s="78"/>
      <c r="E43" s="78"/>
      <c r="F43" s="80"/>
      <c r="G43" s="78"/>
      <c r="H43" s="75"/>
    </row>
    <row r="44" spans="1:8" ht="23.25" customHeight="1">
      <c r="A44" s="70" t="s">
        <v>68</v>
      </c>
      <c r="B44" s="71"/>
      <c r="C44" s="71"/>
      <c r="D44" s="71"/>
      <c r="E44" s="71"/>
      <c r="F44" s="71"/>
      <c r="G44" s="71"/>
      <c r="H44" s="72"/>
    </row>
    <row r="45" spans="1:8" ht="12.75">
      <c r="A45" s="44" t="s">
        <v>30</v>
      </c>
      <c r="B45" s="73">
        <f>(('2015'!J31)/1)*'2015'!H44</f>
        <v>1.43</v>
      </c>
      <c r="C45" s="73">
        <f>(('2016'!J32)/1)*'2016'!H45</f>
        <v>1.27</v>
      </c>
      <c r="D45" s="73">
        <f>(('2017'!J31)/1)*'2017'!H45</f>
        <v>1.38</v>
      </c>
      <c r="E45" s="73">
        <f>(('2018'!J31)/1)*'2018'!H45</f>
        <v>0</v>
      </c>
      <c r="F45" s="81">
        <f>E45</f>
        <v>0</v>
      </c>
      <c r="G45" s="73">
        <f>F45</f>
        <v>0</v>
      </c>
      <c r="H45" s="98">
        <v>0</v>
      </c>
    </row>
    <row r="46" spans="1:8" ht="12.75">
      <c r="A46" s="46" t="s">
        <v>28</v>
      </c>
      <c r="B46" s="73"/>
      <c r="C46" s="73"/>
      <c r="D46" s="73"/>
      <c r="E46" s="73"/>
      <c r="F46" s="81"/>
      <c r="G46" s="73"/>
      <c r="H46" s="75"/>
    </row>
    <row r="47" spans="1:8" ht="23.25" customHeight="1">
      <c r="A47" s="70" t="s">
        <v>74</v>
      </c>
      <c r="B47" s="71"/>
      <c r="C47" s="71"/>
      <c r="D47" s="71"/>
      <c r="E47" s="71"/>
      <c r="F47" s="71"/>
      <c r="G47" s="71"/>
      <c r="H47" s="72"/>
    </row>
    <row r="48" spans="1:8" ht="12.75">
      <c r="A48" s="44" t="s">
        <v>30</v>
      </c>
      <c r="B48" s="73">
        <f>(('2015'!J26/1)*'2015'!H45)</f>
        <v>1.91</v>
      </c>
      <c r="C48" s="73">
        <f>(('2016'!J26/1)*'2016'!H46)</f>
        <v>1.21</v>
      </c>
      <c r="D48" s="73">
        <v>0</v>
      </c>
      <c r="E48" s="73">
        <f>(('2018'!J26/1)*'2018'!H46)</f>
        <v>1.62</v>
      </c>
      <c r="F48" s="81">
        <f>(('4.5   2019'!J26/1)*'4.5   2019'!H47)</f>
        <v>0.18</v>
      </c>
      <c r="G48" s="73">
        <f>(('4.6   2020'!J26/1)*'4.6   2020'!H46)</f>
        <v>1.72</v>
      </c>
      <c r="H48" s="74">
        <f>'4.7   2021'!H46*100</f>
        <v>1.73</v>
      </c>
    </row>
    <row r="49" spans="1:8" ht="12.75">
      <c r="A49" s="46" t="s">
        <v>28</v>
      </c>
      <c r="B49" s="73"/>
      <c r="C49" s="73"/>
      <c r="D49" s="73"/>
      <c r="E49" s="73"/>
      <c r="F49" s="81"/>
      <c r="G49" s="73"/>
      <c r="H49" s="75"/>
    </row>
    <row r="50" spans="1:8" ht="23.25" customHeight="1">
      <c r="A50" s="70" t="s">
        <v>77</v>
      </c>
      <c r="B50" s="71"/>
      <c r="C50" s="71"/>
      <c r="D50" s="71"/>
      <c r="E50" s="71"/>
      <c r="F50" s="71"/>
      <c r="G50" s="71"/>
      <c r="H50" s="72"/>
    </row>
    <row r="51" spans="1:8" ht="12.75">
      <c r="A51" s="44" t="s">
        <v>30</v>
      </c>
      <c r="B51" s="73">
        <v>0</v>
      </c>
      <c r="C51" s="73">
        <f>(('2016'!J32)*'2016'!H47)</f>
        <v>20.29</v>
      </c>
      <c r="D51" s="73">
        <v>0</v>
      </c>
      <c r="E51" s="73">
        <f>(('2016'!L32)*'2016'!J47)</f>
        <v>0</v>
      </c>
      <c r="F51" s="73">
        <f>'4.5   2019'!H48*100</f>
        <v>1.14</v>
      </c>
      <c r="G51" s="73">
        <v>0</v>
      </c>
      <c r="H51" s="74">
        <f>G51</f>
        <v>0</v>
      </c>
    </row>
    <row r="52" spans="1:8" ht="12.75">
      <c r="A52" s="46" t="s">
        <v>28</v>
      </c>
      <c r="B52" s="73"/>
      <c r="C52" s="73"/>
      <c r="D52" s="73"/>
      <c r="E52" s="73"/>
      <c r="F52" s="73"/>
      <c r="G52" s="73"/>
      <c r="H52" s="75"/>
    </row>
    <row r="53" spans="1:8" ht="23.25" customHeight="1">
      <c r="A53" s="70" t="s">
        <v>87</v>
      </c>
      <c r="B53" s="71"/>
      <c r="C53" s="71"/>
      <c r="D53" s="71"/>
      <c r="E53" s="71"/>
      <c r="F53" s="71"/>
      <c r="G53" s="71"/>
      <c r="H53" s="72"/>
    </row>
    <row r="54" spans="1:8" ht="12.75">
      <c r="A54" s="44" t="s">
        <v>30</v>
      </c>
      <c r="B54" s="73">
        <v>0</v>
      </c>
      <c r="C54" s="73">
        <f>(('2016'!J35)*'2016'!H50)</f>
        <v>0</v>
      </c>
      <c r="D54" s="73">
        <v>0</v>
      </c>
      <c r="E54" s="73">
        <f>'4.5   2019'!H44*100</f>
        <v>92.54</v>
      </c>
      <c r="F54" s="76">
        <f>'4.5   2019'!H44*100</f>
        <v>92.54</v>
      </c>
      <c r="G54" s="73">
        <f>'4.6   2020'!H43*100</f>
        <v>66.61</v>
      </c>
      <c r="H54" s="74">
        <f>'4.7   2021'!H43*100</f>
        <v>65.65</v>
      </c>
    </row>
    <row r="55" spans="1:8" ht="12.75">
      <c r="A55" s="46" t="s">
        <v>28</v>
      </c>
      <c r="B55" s="73"/>
      <c r="C55" s="73"/>
      <c r="D55" s="73"/>
      <c r="E55" s="73"/>
      <c r="F55" s="76"/>
      <c r="G55" s="73"/>
      <c r="H55" s="75"/>
    </row>
    <row r="56" spans="1:8" ht="21.75" customHeight="1">
      <c r="A56" s="70" t="s">
        <v>110</v>
      </c>
      <c r="B56" s="71"/>
      <c r="C56" s="71"/>
      <c r="D56" s="71"/>
      <c r="E56" s="71"/>
      <c r="F56" s="71"/>
      <c r="G56" s="71"/>
      <c r="H56" s="72"/>
    </row>
    <row r="57" spans="1:8" ht="12.75">
      <c r="A57" s="44" t="s">
        <v>30</v>
      </c>
      <c r="B57" s="73">
        <v>0</v>
      </c>
      <c r="C57" s="73">
        <f>(('2016'!J38)*'2016'!H53)</f>
        <v>0</v>
      </c>
      <c r="D57" s="73">
        <v>0</v>
      </c>
      <c r="E57" s="73">
        <f>(('2016'!L38)*'2016'!J53)</f>
        <v>0</v>
      </c>
      <c r="F57" s="73">
        <f>'4.5   2019'!H49*100</f>
        <v>0</v>
      </c>
      <c r="G57" s="73">
        <v>0</v>
      </c>
      <c r="H57" s="74">
        <f>G57</f>
        <v>0</v>
      </c>
    </row>
    <row r="58" spans="1:8" ht="12.75">
      <c r="A58" s="46" t="s">
        <v>28</v>
      </c>
      <c r="B58" s="73"/>
      <c r="C58" s="73"/>
      <c r="D58" s="73"/>
      <c r="E58" s="73"/>
      <c r="F58" s="73"/>
      <c r="G58" s="73"/>
      <c r="H58" s="75"/>
    </row>
  </sheetData>
  <mergeCells count="129">
    <mergeCell ref="H33:H34"/>
    <mergeCell ref="H51:H52"/>
    <mergeCell ref="A53:H53"/>
    <mergeCell ref="H54:H55"/>
    <mergeCell ref="A47:H47"/>
    <mergeCell ref="H48:H49"/>
    <mergeCell ref="H45:H46"/>
    <mergeCell ref="A50:H50"/>
    <mergeCell ref="H36:H37"/>
    <mergeCell ref="H39:H40"/>
    <mergeCell ref="B30:B31"/>
    <mergeCell ref="H30:H31"/>
    <mergeCell ref="B36:B37"/>
    <mergeCell ref="C36:C37"/>
    <mergeCell ref="D36:D37"/>
    <mergeCell ref="E36:E37"/>
    <mergeCell ref="F36:F37"/>
    <mergeCell ref="G36:G37"/>
    <mergeCell ref="A32:H32"/>
    <mergeCell ref="A35:H35"/>
    <mergeCell ref="F33:F34"/>
    <mergeCell ref="C30:C31"/>
    <mergeCell ref="D30:D31"/>
    <mergeCell ref="G33:G34"/>
    <mergeCell ref="B33:B34"/>
    <mergeCell ref="C33:C34"/>
    <mergeCell ref="D33:D34"/>
    <mergeCell ref="E33:E34"/>
    <mergeCell ref="A23:H23"/>
    <mergeCell ref="A26:H26"/>
    <mergeCell ref="H27:H28"/>
    <mergeCell ref="D27:D28"/>
    <mergeCell ref="G27:G28"/>
    <mergeCell ref="B24:B25"/>
    <mergeCell ref="C24:C25"/>
    <mergeCell ref="D24:D25"/>
    <mergeCell ref="G24:G25"/>
    <mergeCell ref="E24:E25"/>
    <mergeCell ref="H17:H18"/>
    <mergeCell ref="A20:H20"/>
    <mergeCell ref="H21:H22"/>
    <mergeCell ref="B17:B18"/>
    <mergeCell ref="C17:C18"/>
    <mergeCell ref="D17:D18"/>
    <mergeCell ref="G17:G18"/>
    <mergeCell ref="E17:E18"/>
    <mergeCell ref="F17:F18"/>
    <mergeCell ref="B21:B22"/>
    <mergeCell ref="F4:H4"/>
    <mergeCell ref="F2:H2"/>
    <mergeCell ref="F1:H1"/>
    <mergeCell ref="F3:H3"/>
    <mergeCell ref="B51:B52"/>
    <mergeCell ref="C51:C52"/>
    <mergeCell ref="D51:D52"/>
    <mergeCell ref="E51:E52"/>
    <mergeCell ref="F51:F52"/>
    <mergeCell ref="G51:G52"/>
    <mergeCell ref="D42:D43"/>
    <mergeCell ref="B48:B49"/>
    <mergeCell ref="C48:C49"/>
    <mergeCell ref="D48:D49"/>
    <mergeCell ref="E48:E49"/>
    <mergeCell ref="F48:F49"/>
    <mergeCell ref="G48:G49"/>
    <mergeCell ref="B45:B46"/>
    <mergeCell ref="G45:G46"/>
    <mergeCell ref="E42:E43"/>
    <mergeCell ref="F42:F43"/>
    <mergeCell ref="G42:G43"/>
    <mergeCell ref="A44:H44"/>
    <mergeCell ref="C45:C46"/>
    <mergeCell ref="D45:D46"/>
    <mergeCell ref="E45:E46"/>
    <mergeCell ref="F45:F46"/>
    <mergeCell ref="H42:H43"/>
    <mergeCell ref="A11:A12"/>
    <mergeCell ref="A14:G14"/>
    <mergeCell ref="A10:G10"/>
    <mergeCell ref="B11:H11"/>
    <mergeCell ref="D7:H7"/>
    <mergeCell ref="F6:H6"/>
    <mergeCell ref="B15:B16"/>
    <mergeCell ref="C15:C16"/>
    <mergeCell ref="D15:D16"/>
    <mergeCell ref="G15:G16"/>
    <mergeCell ref="E15:E16"/>
    <mergeCell ref="F15:F16"/>
    <mergeCell ref="H15:H16"/>
    <mergeCell ref="D8:H9"/>
    <mergeCell ref="C21:C22"/>
    <mergeCell ref="D21:D22"/>
    <mergeCell ref="G21:G22"/>
    <mergeCell ref="E21:E22"/>
    <mergeCell ref="F21:F22"/>
    <mergeCell ref="F24:F25"/>
    <mergeCell ref="C27:C28"/>
    <mergeCell ref="F30:F31"/>
    <mergeCell ref="E30:E31"/>
    <mergeCell ref="E27:E28"/>
    <mergeCell ref="F27:F28"/>
    <mergeCell ref="A29:H29"/>
    <mergeCell ref="B27:B28"/>
    <mergeCell ref="H24:H25"/>
    <mergeCell ref="G30:G31"/>
    <mergeCell ref="C42:C43"/>
    <mergeCell ref="B42:B43"/>
    <mergeCell ref="B39:B40"/>
    <mergeCell ref="C39:C40"/>
    <mergeCell ref="A41:H41"/>
    <mergeCell ref="D39:D40"/>
    <mergeCell ref="A38:H38"/>
    <mergeCell ref="F54:F55"/>
    <mergeCell ref="G54:G55"/>
    <mergeCell ref="B54:B55"/>
    <mergeCell ref="C54:C55"/>
    <mergeCell ref="D54:D55"/>
    <mergeCell ref="E54:E55"/>
    <mergeCell ref="E39:E40"/>
    <mergeCell ref="F39:F40"/>
    <mergeCell ref="G39:G40"/>
    <mergeCell ref="A56:H56"/>
    <mergeCell ref="B57:B58"/>
    <mergeCell ref="C57:C58"/>
    <mergeCell ref="D57:D58"/>
    <mergeCell ref="E57:E58"/>
    <mergeCell ref="F57:F58"/>
    <mergeCell ref="G57:G58"/>
    <mergeCell ref="H57:H58"/>
  </mergeCells>
  <printOptions horizontalCentered="1"/>
  <pageMargins left="0.35433070866141736" right="0.35433070866141736" top="0.25" bottom="0.21" header="0.3" footer="0.26"/>
  <pageSetup horizontalDpi="600" verticalDpi="600" orientation="landscape" paperSize="9" scale="74" r:id="rId2"/>
  <rowBreaks count="1" manualBreakCount="1">
    <brk id="4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2"/>
  <sheetViews>
    <sheetView view="pageBreakPreview" zoomScaleSheetLayoutView="100" workbookViewId="0" topLeftCell="A25">
      <selection activeCell="B11" sqref="B11:K11"/>
    </sheetView>
  </sheetViews>
  <sheetFormatPr defaultColWidth="9.140625" defaultRowHeight="12.75"/>
  <cols>
    <col min="1" max="1" width="5.8515625" style="2" customWidth="1"/>
    <col min="2" max="2" width="81.00390625" style="3" customWidth="1"/>
    <col min="3" max="3" width="6.7109375" style="2" customWidth="1"/>
    <col min="4" max="4" width="9.140625" style="2" customWidth="1"/>
    <col min="5" max="5" width="10.57421875" style="2" customWidth="1"/>
    <col min="6" max="6" width="14.140625" style="2" customWidth="1"/>
    <col min="7" max="7" width="11.57421875" style="4" customWidth="1"/>
    <col min="8" max="8" width="12.57421875" style="31" customWidth="1"/>
    <col min="9" max="9" width="12.28125" style="2" customWidth="1"/>
    <col min="10" max="11" width="13.00390625" style="2" customWidth="1"/>
    <col min="12" max="12" width="1.421875" style="2" customWidth="1"/>
    <col min="13" max="16384" width="9.140625" style="2" customWidth="1"/>
  </cols>
  <sheetData>
    <row r="1" spans="9:11" ht="12.75">
      <c r="I1" s="83" t="s">
        <v>90</v>
      </c>
      <c r="J1" s="83"/>
      <c r="K1" s="83"/>
    </row>
    <row r="2" spans="9:11" ht="12.75">
      <c r="I2" s="94" t="s">
        <v>88</v>
      </c>
      <c r="J2" s="94"/>
      <c r="K2" s="94"/>
    </row>
    <row r="3" spans="9:11" ht="12.75">
      <c r="I3" s="94" t="s">
        <v>89</v>
      </c>
      <c r="J3" s="94"/>
      <c r="K3" s="94"/>
    </row>
    <row r="4" spans="9:11" ht="12.75">
      <c r="I4" s="94" t="s">
        <v>102</v>
      </c>
      <c r="J4" s="94"/>
      <c r="K4" s="94"/>
    </row>
    <row r="5" ht="12.75">
      <c r="K5" s="43"/>
    </row>
    <row r="6" spans="8:11" s="1" customFormat="1" ht="18.75" customHeight="1">
      <c r="H6" s="30"/>
      <c r="J6" s="84" t="s">
        <v>44</v>
      </c>
      <c r="K6" s="84"/>
    </row>
    <row r="7" spans="8:14" s="1" customFormat="1" ht="12.75">
      <c r="H7" s="83" t="s">
        <v>25</v>
      </c>
      <c r="I7" s="83"/>
      <c r="J7" s="83"/>
      <c r="K7" s="83"/>
      <c r="N7" s="2"/>
    </row>
    <row r="8" spans="8:14" s="1" customFormat="1" ht="22.5" customHeight="1">
      <c r="H8" s="85" t="s">
        <v>94</v>
      </c>
      <c r="I8" s="85"/>
      <c r="J8" s="85"/>
      <c r="K8" s="85"/>
      <c r="N8" s="2"/>
    </row>
    <row r="9" spans="8:11" s="1" customFormat="1" ht="21" customHeight="1">
      <c r="H9" s="85"/>
      <c r="I9" s="85"/>
      <c r="J9" s="85"/>
      <c r="K9" s="85"/>
    </row>
    <row r="10" ht="12.75">
      <c r="N10" s="1"/>
    </row>
    <row r="11" spans="2:14" ht="15" customHeight="1">
      <c r="B11" s="105" t="s">
        <v>10</v>
      </c>
      <c r="C11" s="105"/>
      <c r="D11" s="105"/>
      <c r="E11" s="105"/>
      <c r="F11" s="105"/>
      <c r="G11" s="105"/>
      <c r="H11" s="105"/>
      <c r="I11" s="105"/>
      <c r="J11" s="105"/>
      <c r="K11" s="105"/>
      <c r="N11" s="1"/>
    </row>
    <row r="12" spans="2:14" ht="15" customHeight="1">
      <c r="B12" s="105" t="s">
        <v>96</v>
      </c>
      <c r="C12" s="105"/>
      <c r="D12" s="105"/>
      <c r="E12" s="105"/>
      <c r="F12" s="105"/>
      <c r="G12" s="105"/>
      <c r="H12" s="105"/>
      <c r="I12" s="105"/>
      <c r="J12" s="105"/>
      <c r="K12" s="105"/>
      <c r="N12" s="1"/>
    </row>
    <row r="13" spans="2:11" ht="15">
      <c r="B13" s="105" t="s">
        <v>9</v>
      </c>
      <c r="C13" s="105"/>
      <c r="D13" s="105"/>
      <c r="E13" s="105"/>
      <c r="F13" s="105"/>
      <c r="G13" s="105"/>
      <c r="H13" s="105"/>
      <c r="I13" s="105"/>
      <c r="J13" s="105"/>
      <c r="K13" s="105"/>
    </row>
    <row r="15" spans="1:11" ht="32.25" customHeight="1">
      <c r="A15" s="101" t="s">
        <v>38</v>
      </c>
      <c r="B15" s="86" t="s">
        <v>0</v>
      </c>
      <c r="C15" s="100" t="s">
        <v>1</v>
      </c>
      <c r="D15" s="65" t="s">
        <v>2</v>
      </c>
      <c r="E15" s="65" t="s">
        <v>3</v>
      </c>
      <c r="F15" s="65" t="s">
        <v>4</v>
      </c>
      <c r="G15" s="69" t="s">
        <v>51</v>
      </c>
      <c r="H15" s="65" t="s">
        <v>52</v>
      </c>
      <c r="I15" s="65" t="s">
        <v>53</v>
      </c>
      <c r="J15" s="65" t="s">
        <v>54</v>
      </c>
      <c r="K15" s="65" t="s">
        <v>55</v>
      </c>
    </row>
    <row r="16" spans="1:11" ht="33.75" customHeight="1">
      <c r="A16" s="102"/>
      <c r="B16" s="86"/>
      <c r="C16" s="100"/>
      <c r="D16" s="65"/>
      <c r="E16" s="65"/>
      <c r="F16" s="65"/>
      <c r="G16" s="69"/>
      <c r="H16" s="65"/>
      <c r="I16" s="65"/>
      <c r="J16" s="65"/>
      <c r="K16" s="65"/>
    </row>
    <row r="17" spans="1:11" ht="18.75" customHeight="1">
      <c r="A17" s="102"/>
      <c r="B17" s="86"/>
      <c r="C17" s="100"/>
      <c r="D17" s="65"/>
      <c r="E17" s="65"/>
      <c r="F17" s="65"/>
      <c r="G17" s="69"/>
      <c r="H17" s="65"/>
      <c r="I17" s="65"/>
      <c r="J17" s="65"/>
      <c r="K17" s="65"/>
    </row>
    <row r="18" spans="1:11" ht="60" customHeight="1">
      <c r="A18" s="102"/>
      <c r="B18" s="86"/>
      <c r="C18" s="100"/>
      <c r="D18" s="65"/>
      <c r="E18" s="65"/>
      <c r="F18" s="65"/>
      <c r="G18" s="69"/>
      <c r="H18" s="65"/>
      <c r="I18" s="65"/>
      <c r="J18" s="65"/>
      <c r="K18" s="65"/>
    </row>
    <row r="19" spans="1:11" ht="12.75">
      <c r="A19" s="102"/>
      <c r="B19" s="5">
        <v>1</v>
      </c>
      <c r="C19" s="6">
        <v>2</v>
      </c>
      <c r="D19" s="6">
        <v>3</v>
      </c>
      <c r="E19" s="6">
        <v>4</v>
      </c>
      <c r="F19" s="6">
        <v>5</v>
      </c>
      <c r="G19" s="7">
        <v>6</v>
      </c>
      <c r="H19" s="6">
        <v>7</v>
      </c>
      <c r="I19" s="6">
        <v>8</v>
      </c>
      <c r="J19" s="6">
        <v>9</v>
      </c>
      <c r="K19" s="6">
        <v>10</v>
      </c>
    </row>
    <row r="20" spans="1:11" ht="12.75" customHeight="1" hidden="1">
      <c r="A20" s="103"/>
      <c r="B20" s="66" t="s">
        <v>8</v>
      </c>
      <c r="C20" s="67"/>
      <c r="D20" s="67"/>
      <c r="E20" s="67"/>
      <c r="F20" s="67"/>
      <c r="G20" s="67"/>
      <c r="H20" s="67"/>
      <c r="I20" s="67"/>
      <c r="J20" s="67"/>
      <c r="K20" s="68"/>
    </row>
    <row r="21" spans="1:11" ht="38.25">
      <c r="A21" s="8">
        <v>1</v>
      </c>
      <c r="B21" s="9" t="s">
        <v>57</v>
      </c>
      <c r="C21" s="10" t="s">
        <v>5</v>
      </c>
      <c r="D21" s="11">
        <v>100</v>
      </c>
      <c r="E21" s="11">
        <v>100</v>
      </c>
      <c r="F21" s="12" t="s">
        <v>6</v>
      </c>
      <c r="G21" s="13"/>
      <c r="H21" s="14"/>
      <c r="I21" s="12" t="s">
        <v>6</v>
      </c>
      <c r="J21" s="15">
        <f>IF(D21&gt;E21,D21/E21,E21/D21)*100</f>
        <v>100</v>
      </c>
      <c r="K21" s="12" t="s">
        <v>6</v>
      </c>
    </row>
    <row r="22" spans="1:11" ht="12.75">
      <c r="A22" s="8">
        <v>2</v>
      </c>
      <c r="B22" s="9" t="s">
        <v>35</v>
      </c>
      <c r="C22" s="10" t="s">
        <v>5</v>
      </c>
      <c r="D22" s="11">
        <v>50</v>
      </c>
      <c r="E22" s="11">
        <v>50</v>
      </c>
      <c r="F22" s="12" t="s">
        <v>6</v>
      </c>
      <c r="G22" s="13"/>
      <c r="H22" s="14"/>
      <c r="I22" s="12" t="s">
        <v>6</v>
      </c>
      <c r="J22" s="15">
        <f aca="true" t="shared" si="0" ref="J22:J31">IF(D22&gt;E22,D22/E22,E22/D22)*100</f>
        <v>100</v>
      </c>
      <c r="K22" s="12" t="s">
        <v>6</v>
      </c>
    </row>
    <row r="23" spans="1:11" ht="51">
      <c r="A23" s="8">
        <v>3</v>
      </c>
      <c r="B23" s="16" t="s">
        <v>60</v>
      </c>
      <c r="C23" s="10" t="s">
        <v>5</v>
      </c>
      <c r="D23" s="11">
        <v>100</v>
      </c>
      <c r="E23" s="11">
        <v>100</v>
      </c>
      <c r="F23" s="12" t="s">
        <v>6</v>
      </c>
      <c r="G23" s="13"/>
      <c r="H23" s="14"/>
      <c r="I23" s="12" t="s">
        <v>6</v>
      </c>
      <c r="J23" s="15">
        <f t="shared" si="0"/>
        <v>100</v>
      </c>
      <c r="K23" s="12" t="s">
        <v>6</v>
      </c>
    </row>
    <row r="24" spans="1:11" ht="25.5">
      <c r="A24" s="8">
        <v>4</v>
      </c>
      <c r="B24" s="9" t="s">
        <v>36</v>
      </c>
      <c r="C24" s="10" t="s">
        <v>5</v>
      </c>
      <c r="D24" s="11">
        <v>25</v>
      </c>
      <c r="E24" s="11">
        <v>25</v>
      </c>
      <c r="F24" s="12" t="s">
        <v>6</v>
      </c>
      <c r="G24" s="13"/>
      <c r="H24" s="14"/>
      <c r="I24" s="12" t="s">
        <v>6</v>
      </c>
      <c r="J24" s="15">
        <f t="shared" si="0"/>
        <v>100</v>
      </c>
      <c r="K24" s="12"/>
    </row>
    <row r="25" spans="1:11" ht="38.25">
      <c r="A25" s="8">
        <v>5</v>
      </c>
      <c r="B25" s="17" t="s">
        <v>58</v>
      </c>
      <c r="C25" s="10" t="s">
        <v>5</v>
      </c>
      <c r="D25" s="11">
        <v>100</v>
      </c>
      <c r="E25" s="11">
        <v>100</v>
      </c>
      <c r="F25" s="12" t="s">
        <v>6</v>
      </c>
      <c r="G25" s="13"/>
      <c r="H25" s="14"/>
      <c r="I25" s="12" t="s">
        <v>6</v>
      </c>
      <c r="J25" s="15">
        <f t="shared" si="0"/>
        <v>100</v>
      </c>
      <c r="K25" s="12"/>
    </row>
    <row r="26" spans="1:11" ht="27" customHeight="1">
      <c r="A26" s="8">
        <v>6</v>
      </c>
      <c r="B26" s="9" t="s">
        <v>61</v>
      </c>
      <c r="C26" s="10" t="s">
        <v>5</v>
      </c>
      <c r="D26" s="11">
        <v>92.8</v>
      </c>
      <c r="E26" s="11">
        <v>92.8</v>
      </c>
      <c r="F26" s="12" t="s">
        <v>6</v>
      </c>
      <c r="G26" s="13"/>
      <c r="H26" s="14"/>
      <c r="I26" s="12" t="s">
        <v>6</v>
      </c>
      <c r="J26" s="15">
        <f t="shared" si="0"/>
        <v>100</v>
      </c>
      <c r="K26" s="12" t="s">
        <v>6</v>
      </c>
    </row>
    <row r="27" spans="1:11" ht="25.5">
      <c r="A27" s="8">
        <v>7</v>
      </c>
      <c r="B27" s="18" t="s">
        <v>37</v>
      </c>
      <c r="C27" s="10" t="s">
        <v>5</v>
      </c>
      <c r="D27" s="11">
        <v>98</v>
      </c>
      <c r="E27" s="11">
        <v>98</v>
      </c>
      <c r="F27" s="12" t="s">
        <v>6</v>
      </c>
      <c r="G27" s="13"/>
      <c r="H27" s="14"/>
      <c r="I27" s="12" t="s">
        <v>6</v>
      </c>
      <c r="J27" s="15">
        <f t="shared" si="0"/>
        <v>100</v>
      </c>
      <c r="K27" s="12" t="s">
        <v>6</v>
      </c>
    </row>
    <row r="28" spans="1:11" ht="18" customHeight="1">
      <c r="A28" s="8">
        <v>8</v>
      </c>
      <c r="B28" s="36" t="s">
        <v>62</v>
      </c>
      <c r="C28" s="19" t="s">
        <v>63</v>
      </c>
      <c r="D28" s="11">
        <v>290</v>
      </c>
      <c r="E28" s="11">
        <v>290</v>
      </c>
      <c r="F28" s="12"/>
      <c r="G28" s="13"/>
      <c r="H28" s="14"/>
      <c r="I28" s="12"/>
      <c r="J28" s="15">
        <f t="shared" si="0"/>
        <v>100</v>
      </c>
      <c r="K28" s="12"/>
    </row>
    <row r="29" spans="1:11" ht="25.5">
      <c r="A29" s="8">
        <v>9</v>
      </c>
      <c r="B29" s="36" t="s">
        <v>64</v>
      </c>
      <c r="C29" s="12" t="s">
        <v>5</v>
      </c>
      <c r="D29" s="11">
        <v>92</v>
      </c>
      <c r="E29" s="11">
        <v>92</v>
      </c>
      <c r="F29" s="12"/>
      <c r="G29" s="13"/>
      <c r="H29" s="14"/>
      <c r="I29" s="12"/>
      <c r="J29" s="15">
        <f t="shared" si="0"/>
        <v>100</v>
      </c>
      <c r="K29" s="12"/>
    </row>
    <row r="30" spans="1:11" ht="38.25">
      <c r="A30" s="8">
        <v>10</v>
      </c>
      <c r="B30" s="36" t="s">
        <v>65</v>
      </c>
      <c r="C30" s="12" t="s">
        <v>5</v>
      </c>
      <c r="D30" s="11">
        <v>80</v>
      </c>
      <c r="E30" s="11">
        <v>80</v>
      </c>
      <c r="F30" s="12"/>
      <c r="G30" s="13"/>
      <c r="H30" s="14"/>
      <c r="I30" s="12"/>
      <c r="J30" s="15">
        <f t="shared" si="0"/>
        <v>100</v>
      </c>
      <c r="K30" s="12"/>
    </row>
    <row r="31" spans="1:11" ht="51">
      <c r="A31" s="8">
        <v>11</v>
      </c>
      <c r="B31" s="35" t="s">
        <v>59</v>
      </c>
      <c r="C31" s="19" t="s">
        <v>5</v>
      </c>
      <c r="D31" s="11">
        <v>98</v>
      </c>
      <c r="E31" s="11">
        <v>98</v>
      </c>
      <c r="F31" s="12" t="s">
        <v>6</v>
      </c>
      <c r="G31" s="13" t="s">
        <v>6</v>
      </c>
      <c r="H31" s="14"/>
      <c r="I31" s="12" t="s">
        <v>6</v>
      </c>
      <c r="J31" s="15">
        <f t="shared" si="0"/>
        <v>100</v>
      </c>
      <c r="K31" s="12" t="s">
        <v>6</v>
      </c>
    </row>
    <row r="32" spans="1:11" ht="21" customHeight="1">
      <c r="A32" s="8"/>
      <c r="B32" s="20" t="s">
        <v>7</v>
      </c>
      <c r="C32" s="21"/>
      <c r="D32" s="12" t="s">
        <v>6</v>
      </c>
      <c r="E32" s="12" t="s">
        <v>6</v>
      </c>
      <c r="F32" s="12" t="s">
        <v>6</v>
      </c>
      <c r="G32" s="22">
        <v>33166.6</v>
      </c>
      <c r="H32" s="14" t="s">
        <v>6</v>
      </c>
      <c r="I32" s="12" t="s">
        <v>6</v>
      </c>
      <c r="J32" s="12" t="s">
        <v>6</v>
      </c>
      <c r="K32" s="15">
        <f>(J31+J30+J29+J28+J27+J26+J25+J24+J23+J22+J21)/11</f>
        <v>100</v>
      </c>
    </row>
    <row r="33" spans="1:11" ht="49.5" customHeight="1">
      <c r="A33" s="104" t="s">
        <v>39</v>
      </c>
      <c r="B33" s="104"/>
      <c r="C33" s="104"/>
      <c r="D33" s="23"/>
      <c r="E33" s="23"/>
      <c r="F33" s="23"/>
      <c r="G33" s="24"/>
      <c r="H33" s="32"/>
      <c r="I33" s="23"/>
      <c r="J33" s="23"/>
      <c r="K33" s="23"/>
    </row>
    <row r="34" spans="1:11" ht="25.5">
      <c r="A34" s="8">
        <v>1</v>
      </c>
      <c r="B34" s="25" t="s">
        <v>40</v>
      </c>
      <c r="C34" s="26"/>
      <c r="D34" s="26"/>
      <c r="E34" s="26"/>
      <c r="F34" s="26"/>
      <c r="G34" s="27">
        <v>238</v>
      </c>
      <c r="H34" s="34">
        <f>G34/33166.6</f>
        <v>0.00718</v>
      </c>
      <c r="I34" s="28"/>
      <c r="J34" s="28"/>
      <c r="K34" s="28"/>
    </row>
    <row r="35" spans="1:11" ht="12.75">
      <c r="A35" s="8">
        <v>2</v>
      </c>
      <c r="B35" s="25" t="s">
        <v>41</v>
      </c>
      <c r="C35" s="26"/>
      <c r="D35" s="26"/>
      <c r="E35" s="26"/>
      <c r="F35" s="26"/>
      <c r="G35" s="27">
        <v>549</v>
      </c>
      <c r="H35" s="34">
        <f aca="true" t="shared" si="1" ref="H35:H44">G35/33166.6</f>
        <v>0.01655</v>
      </c>
      <c r="I35" s="28"/>
      <c r="J35" s="28"/>
      <c r="K35" s="28"/>
    </row>
    <row r="36" spans="1:11" ht="25.5">
      <c r="A36" s="8">
        <v>3</v>
      </c>
      <c r="B36" s="37" t="s">
        <v>72</v>
      </c>
      <c r="C36" s="26"/>
      <c r="D36" s="26"/>
      <c r="E36" s="26"/>
      <c r="F36" s="26"/>
      <c r="G36" s="27">
        <v>4184.2</v>
      </c>
      <c r="H36" s="34">
        <f t="shared" si="1"/>
        <v>0.12616</v>
      </c>
      <c r="I36" s="28"/>
      <c r="J36" s="28"/>
      <c r="K36" s="28"/>
    </row>
    <row r="37" spans="1:11" ht="25.5">
      <c r="A37" s="8">
        <v>4</v>
      </c>
      <c r="B37" s="25" t="s">
        <v>42</v>
      </c>
      <c r="C37" s="26"/>
      <c r="D37" s="26"/>
      <c r="E37" s="26"/>
      <c r="F37" s="26"/>
      <c r="G37" s="27">
        <v>930.8</v>
      </c>
      <c r="H37" s="34">
        <f t="shared" si="1"/>
        <v>0.02806</v>
      </c>
      <c r="I37" s="28"/>
      <c r="J37" s="28"/>
      <c r="K37" s="28"/>
    </row>
    <row r="38" spans="1:11" ht="12.75">
      <c r="A38" s="8">
        <v>5</v>
      </c>
      <c r="B38" s="25" t="s">
        <v>66</v>
      </c>
      <c r="C38" s="26"/>
      <c r="D38" s="26"/>
      <c r="E38" s="26"/>
      <c r="F38" s="26"/>
      <c r="G38" s="27">
        <v>2843.3</v>
      </c>
      <c r="H38" s="34">
        <f t="shared" si="1"/>
        <v>0.08573</v>
      </c>
      <c r="I38" s="28"/>
      <c r="J38" s="28"/>
      <c r="K38" s="28"/>
    </row>
    <row r="39" spans="1:11" ht="12.75">
      <c r="A39" s="8">
        <v>6</v>
      </c>
      <c r="B39" s="25" t="s">
        <v>43</v>
      </c>
      <c r="C39" s="26"/>
      <c r="D39" s="26"/>
      <c r="E39" s="26"/>
      <c r="F39" s="26"/>
      <c r="G39" s="39">
        <v>470</v>
      </c>
      <c r="H39" s="34">
        <f t="shared" si="1"/>
        <v>0.01417</v>
      </c>
      <c r="I39" s="28"/>
      <c r="J39" s="28"/>
      <c r="K39" s="28"/>
    </row>
    <row r="40" spans="1:11" ht="28.5" customHeight="1">
      <c r="A40" s="8">
        <v>7</v>
      </c>
      <c r="B40" s="25" t="s">
        <v>70</v>
      </c>
      <c r="C40" s="26"/>
      <c r="D40" s="26"/>
      <c r="E40" s="26"/>
      <c r="F40" s="38"/>
      <c r="G40" s="41">
        <v>22538.3</v>
      </c>
      <c r="H40" s="34">
        <f t="shared" si="1"/>
        <v>0.67955</v>
      </c>
      <c r="I40" s="28"/>
      <c r="J40" s="28"/>
      <c r="K40" s="28"/>
    </row>
    <row r="41" spans="1:11" ht="45.75" customHeight="1">
      <c r="A41" s="8">
        <v>8</v>
      </c>
      <c r="B41" s="25" t="s">
        <v>71</v>
      </c>
      <c r="C41" s="26"/>
      <c r="D41" s="26"/>
      <c r="E41" s="26"/>
      <c r="F41" s="38"/>
      <c r="G41" s="42">
        <v>305</v>
      </c>
      <c r="H41" s="34">
        <f t="shared" si="1"/>
        <v>0.0092</v>
      </c>
      <c r="I41" s="28"/>
      <c r="J41" s="28"/>
      <c r="K41" s="28"/>
    </row>
    <row r="42" spans="1:11" ht="12" customHeight="1" hidden="1">
      <c r="A42" s="8"/>
      <c r="B42" s="25"/>
      <c r="C42" s="26"/>
      <c r="D42" s="26"/>
      <c r="E42" s="26"/>
      <c r="F42" s="26"/>
      <c r="G42" s="40"/>
      <c r="H42" s="34">
        <f t="shared" si="1"/>
        <v>0</v>
      </c>
      <c r="I42" s="28"/>
      <c r="J42" s="28"/>
      <c r="K42" s="28"/>
    </row>
    <row r="43" spans="1:11" ht="28.5" customHeight="1" hidden="1">
      <c r="A43" s="8"/>
      <c r="B43" s="25"/>
      <c r="C43" s="26"/>
      <c r="D43" s="26"/>
      <c r="E43" s="26"/>
      <c r="F43" s="26"/>
      <c r="G43" s="27"/>
      <c r="H43" s="34">
        <f t="shared" si="1"/>
        <v>0</v>
      </c>
      <c r="I43" s="28"/>
      <c r="J43" s="28"/>
      <c r="K43" s="28"/>
    </row>
    <row r="44" spans="1:11" ht="25.5">
      <c r="A44" s="8">
        <v>9</v>
      </c>
      <c r="B44" s="25" t="s">
        <v>56</v>
      </c>
      <c r="C44" s="26"/>
      <c r="D44" s="26"/>
      <c r="E44" s="26"/>
      <c r="F44" s="26"/>
      <c r="G44" s="27">
        <v>475</v>
      </c>
      <c r="H44" s="34">
        <f t="shared" si="1"/>
        <v>0.01432</v>
      </c>
      <c r="I44" s="28"/>
      <c r="J44" s="28"/>
      <c r="K44" s="28"/>
    </row>
    <row r="45" spans="1:11" ht="27" customHeight="1">
      <c r="A45" s="8">
        <v>10</v>
      </c>
      <c r="B45" s="25" t="s">
        <v>75</v>
      </c>
      <c r="C45" s="26"/>
      <c r="D45" s="26"/>
      <c r="E45" s="26"/>
      <c r="F45" s="26"/>
      <c r="G45" s="27">
        <v>633</v>
      </c>
      <c r="H45" s="34">
        <f>G45/33166.6</f>
        <v>0.01909</v>
      </c>
      <c r="I45" s="28"/>
      <c r="J45" s="28"/>
      <c r="K45" s="28"/>
    </row>
    <row r="46" spans="3:11" ht="27.75" customHeight="1" hidden="1">
      <c r="C46" s="23"/>
      <c r="D46" s="23"/>
      <c r="E46" s="23"/>
      <c r="F46" s="23"/>
      <c r="G46" s="24"/>
      <c r="H46" s="33"/>
      <c r="I46" s="29"/>
      <c r="J46" s="29"/>
      <c r="K46" s="29"/>
    </row>
    <row r="47" spans="1:11" ht="24.75" customHeight="1" hidden="1">
      <c r="A47" s="99" t="s">
        <v>76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</row>
    <row r="48" spans="3:11" ht="12.75">
      <c r="C48" s="23"/>
      <c r="D48" s="23"/>
      <c r="E48" s="23"/>
      <c r="F48" s="23"/>
      <c r="G48" s="24"/>
      <c r="H48" s="33"/>
      <c r="I48" s="29"/>
      <c r="J48" s="29"/>
      <c r="K48" s="29"/>
    </row>
    <row r="49" spans="3:11" ht="12.75">
      <c r="C49" s="23"/>
      <c r="D49" s="23"/>
      <c r="E49" s="23"/>
      <c r="F49" s="23"/>
      <c r="G49" s="24"/>
      <c r="H49" s="33"/>
      <c r="I49" s="29"/>
      <c r="J49" s="29"/>
      <c r="K49" s="29"/>
    </row>
    <row r="50" spans="3:11" ht="12.75">
      <c r="C50" s="23"/>
      <c r="D50" s="23"/>
      <c r="E50" s="23"/>
      <c r="F50" s="23"/>
      <c r="G50" s="24"/>
      <c r="H50" s="33"/>
      <c r="I50" s="29"/>
      <c r="J50" s="29"/>
      <c r="K50" s="29"/>
    </row>
    <row r="51" spans="3:11" ht="12.75">
      <c r="C51" s="23"/>
      <c r="D51" s="23"/>
      <c r="E51" s="23"/>
      <c r="F51" s="23"/>
      <c r="G51" s="24"/>
      <c r="H51" s="33"/>
      <c r="I51" s="29"/>
      <c r="J51" s="29"/>
      <c r="K51" s="29"/>
    </row>
    <row r="52" spans="3:11" ht="12.75">
      <c r="C52" s="23"/>
      <c r="D52" s="23"/>
      <c r="E52" s="23"/>
      <c r="F52" s="23"/>
      <c r="G52" s="24"/>
      <c r="H52" s="32"/>
      <c r="I52" s="23"/>
      <c r="J52" s="23"/>
      <c r="K52" s="23"/>
    </row>
    <row r="53" spans="3:11" ht="12.75">
      <c r="C53" s="23"/>
      <c r="D53" s="23"/>
      <c r="E53" s="23"/>
      <c r="F53" s="23"/>
      <c r="G53" s="24"/>
      <c r="H53" s="32"/>
      <c r="I53" s="23"/>
      <c r="J53" s="23"/>
      <c r="K53" s="23"/>
    </row>
    <row r="54" spans="3:11" ht="12.75">
      <c r="C54" s="23"/>
      <c r="E54" s="23"/>
      <c r="F54" s="23"/>
      <c r="G54" s="24"/>
      <c r="H54" s="32"/>
      <c r="I54" s="23"/>
      <c r="J54" s="23"/>
      <c r="K54" s="23"/>
    </row>
    <row r="55" spans="3:11" ht="12.75">
      <c r="C55" s="23"/>
      <c r="D55" s="23"/>
      <c r="E55" s="23"/>
      <c r="F55" s="23"/>
      <c r="G55" s="24"/>
      <c r="H55" s="32"/>
      <c r="I55" s="23"/>
      <c r="J55" s="23"/>
      <c r="K55" s="23"/>
    </row>
    <row r="56" spans="3:11" ht="12.75">
      <c r="C56" s="23"/>
      <c r="D56" s="23"/>
      <c r="E56" s="23"/>
      <c r="F56" s="23"/>
      <c r="G56" s="24"/>
      <c r="H56" s="32"/>
      <c r="I56" s="23"/>
      <c r="J56" s="23"/>
      <c r="K56" s="23"/>
    </row>
    <row r="57" spans="3:11" ht="12.75">
      <c r="C57" s="23"/>
      <c r="D57" s="23"/>
      <c r="E57" s="23"/>
      <c r="F57" s="23"/>
      <c r="G57" s="24"/>
      <c r="H57" s="32"/>
      <c r="I57" s="23"/>
      <c r="J57" s="23"/>
      <c r="K57" s="23"/>
    </row>
    <row r="58" spans="3:11" ht="12.75">
      <c r="C58" s="23"/>
      <c r="D58" s="23"/>
      <c r="E58" s="23"/>
      <c r="F58" s="23"/>
      <c r="G58" s="24"/>
      <c r="H58" s="32"/>
      <c r="I58" s="23"/>
      <c r="J58" s="23"/>
      <c r="K58" s="23"/>
    </row>
    <row r="59" spans="3:11" ht="12.75">
      <c r="C59" s="23"/>
      <c r="D59" s="23"/>
      <c r="E59" s="23"/>
      <c r="F59" s="23"/>
      <c r="G59" s="24"/>
      <c r="H59" s="32"/>
      <c r="I59" s="23"/>
      <c r="J59" s="23"/>
      <c r="K59" s="23"/>
    </row>
    <row r="60" spans="3:11" ht="12.75">
      <c r="C60" s="23"/>
      <c r="D60" s="23"/>
      <c r="E60" s="23"/>
      <c r="F60" s="23"/>
      <c r="G60" s="24"/>
      <c r="H60" s="32"/>
      <c r="I60" s="23"/>
      <c r="J60" s="23"/>
      <c r="K60" s="23"/>
    </row>
    <row r="61" spans="3:11" ht="12.75">
      <c r="C61" s="23"/>
      <c r="D61" s="23"/>
      <c r="E61" s="23"/>
      <c r="F61" s="23"/>
      <c r="G61" s="24"/>
      <c r="H61" s="32"/>
      <c r="I61" s="23"/>
      <c r="J61" s="23"/>
      <c r="K61" s="23"/>
    </row>
    <row r="62" spans="3:11" ht="12.75">
      <c r="C62" s="23"/>
      <c r="D62" s="23"/>
      <c r="E62" s="23"/>
      <c r="F62" s="23"/>
      <c r="G62" s="24"/>
      <c r="H62" s="32"/>
      <c r="I62" s="23"/>
      <c r="J62" s="23"/>
      <c r="K62" s="23"/>
    </row>
    <row r="63" spans="3:11" ht="12.75">
      <c r="C63" s="23"/>
      <c r="D63" s="23"/>
      <c r="E63" s="23"/>
      <c r="F63" s="23"/>
      <c r="G63" s="24"/>
      <c r="H63" s="32"/>
      <c r="I63" s="23"/>
      <c r="J63" s="23"/>
      <c r="K63" s="23"/>
    </row>
    <row r="64" spans="3:11" ht="12.75">
      <c r="C64" s="23"/>
      <c r="D64" s="23"/>
      <c r="E64" s="23"/>
      <c r="F64" s="23"/>
      <c r="G64" s="24"/>
      <c r="H64" s="32"/>
      <c r="I64" s="23"/>
      <c r="J64" s="23"/>
      <c r="K64" s="23"/>
    </row>
    <row r="65" spans="3:11" ht="12.75">
      <c r="C65" s="23"/>
      <c r="D65" s="23"/>
      <c r="E65" s="23"/>
      <c r="F65" s="23"/>
      <c r="G65" s="24"/>
      <c r="H65" s="32"/>
      <c r="I65" s="23"/>
      <c r="J65" s="23"/>
      <c r="K65" s="23"/>
    </row>
    <row r="66" spans="3:11" ht="12.75">
      <c r="C66" s="23"/>
      <c r="D66" s="23"/>
      <c r="E66" s="23"/>
      <c r="F66" s="23"/>
      <c r="G66" s="24"/>
      <c r="H66" s="32"/>
      <c r="I66" s="23"/>
      <c r="J66" s="23"/>
      <c r="K66" s="23"/>
    </row>
    <row r="67" spans="3:11" ht="12.75">
      <c r="C67" s="23"/>
      <c r="D67" s="23"/>
      <c r="E67" s="23"/>
      <c r="F67" s="23"/>
      <c r="G67" s="24"/>
      <c r="H67" s="32"/>
      <c r="I67" s="23"/>
      <c r="J67" s="23"/>
      <c r="K67" s="23"/>
    </row>
    <row r="68" spans="3:11" ht="12.75">
      <c r="C68" s="23"/>
      <c r="D68" s="23"/>
      <c r="E68" s="23"/>
      <c r="F68" s="23"/>
      <c r="G68" s="24"/>
      <c r="H68" s="32"/>
      <c r="I68" s="23"/>
      <c r="J68" s="23"/>
      <c r="K68" s="23"/>
    </row>
    <row r="69" spans="3:11" ht="12.75">
      <c r="C69" s="23"/>
      <c r="D69" s="23"/>
      <c r="E69" s="23"/>
      <c r="F69" s="23"/>
      <c r="G69" s="24"/>
      <c r="H69" s="32"/>
      <c r="I69" s="23"/>
      <c r="J69" s="23"/>
      <c r="K69" s="23"/>
    </row>
    <row r="70" spans="3:11" ht="12.75">
      <c r="C70" s="23"/>
      <c r="D70" s="23"/>
      <c r="E70" s="23"/>
      <c r="F70" s="23"/>
      <c r="G70" s="24"/>
      <c r="H70" s="32"/>
      <c r="I70" s="23"/>
      <c r="J70" s="23"/>
      <c r="K70" s="23"/>
    </row>
    <row r="71" spans="3:11" ht="12.75">
      <c r="C71" s="23"/>
      <c r="D71" s="23"/>
      <c r="E71" s="23"/>
      <c r="F71" s="23"/>
      <c r="G71" s="24"/>
      <c r="H71" s="32"/>
      <c r="I71" s="23"/>
      <c r="J71" s="23"/>
      <c r="K71" s="23"/>
    </row>
    <row r="72" spans="3:11" ht="12.75">
      <c r="C72" s="23"/>
      <c r="D72" s="23"/>
      <c r="E72" s="23"/>
      <c r="F72" s="23"/>
      <c r="G72" s="24"/>
      <c r="H72" s="32"/>
      <c r="I72" s="23"/>
      <c r="J72" s="23"/>
      <c r="K72" s="23"/>
    </row>
  </sheetData>
  <mergeCells count="24">
    <mergeCell ref="I1:K1"/>
    <mergeCell ref="I2:K2"/>
    <mergeCell ref="I3:K3"/>
    <mergeCell ref="I4:K4"/>
    <mergeCell ref="H7:K7"/>
    <mergeCell ref="J6:K6"/>
    <mergeCell ref="B13:K13"/>
    <mergeCell ref="B12:K12"/>
    <mergeCell ref="B11:K11"/>
    <mergeCell ref="H8:K9"/>
    <mergeCell ref="A15:A20"/>
    <mergeCell ref="A33:C33"/>
    <mergeCell ref="I15:I18"/>
    <mergeCell ref="J15:J18"/>
    <mergeCell ref="A47:K47"/>
    <mergeCell ref="K15:K18"/>
    <mergeCell ref="B20:K20"/>
    <mergeCell ref="F15:F18"/>
    <mergeCell ref="H15:H18"/>
    <mergeCell ref="G15:G18"/>
    <mergeCell ref="B15:B18"/>
    <mergeCell ref="C15:C18"/>
    <mergeCell ref="D15:D18"/>
    <mergeCell ref="E15:E18"/>
  </mergeCells>
  <printOptions/>
  <pageMargins left="0.1968503937007874" right="0.1968503937007874" top="0.2" bottom="0.1968503937007874" header="0.5118110236220472" footer="0"/>
  <pageSetup fitToHeight="0" horizontalDpi="600" verticalDpi="600" orientation="landscape" paperSize="9" scale="73" r:id="rId2"/>
  <rowBreaks count="1" manualBreakCount="1">
    <brk id="32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4"/>
  <sheetViews>
    <sheetView view="pageBreakPreview" zoomScaleSheetLayoutView="100" workbookViewId="0" topLeftCell="A1">
      <selection activeCell="I4" sqref="I4:K4"/>
    </sheetView>
  </sheetViews>
  <sheetFormatPr defaultColWidth="9.140625" defaultRowHeight="12.75"/>
  <cols>
    <col min="1" max="1" width="5.8515625" style="2" customWidth="1"/>
    <col min="2" max="2" width="83.8515625" style="3" customWidth="1"/>
    <col min="3" max="3" width="6.7109375" style="2" customWidth="1"/>
    <col min="4" max="4" width="9.140625" style="2" customWidth="1"/>
    <col min="5" max="5" width="10.57421875" style="2" customWidth="1"/>
    <col min="6" max="6" width="14.140625" style="2" customWidth="1"/>
    <col min="7" max="7" width="11.57421875" style="4" customWidth="1"/>
    <col min="8" max="8" width="12.57421875" style="31" customWidth="1"/>
    <col min="9" max="9" width="12.28125" style="2" customWidth="1"/>
    <col min="10" max="11" width="13.00390625" style="2" customWidth="1"/>
    <col min="12" max="12" width="1.421875" style="2" customWidth="1"/>
    <col min="13" max="16384" width="9.140625" style="2" customWidth="1"/>
  </cols>
  <sheetData>
    <row r="1" spans="9:11" ht="12.75">
      <c r="I1" s="83" t="s">
        <v>97</v>
      </c>
      <c r="J1" s="83"/>
      <c r="K1" s="83"/>
    </row>
    <row r="2" spans="9:11" ht="12.75">
      <c r="I2" s="94" t="s">
        <v>88</v>
      </c>
      <c r="J2" s="94"/>
      <c r="K2" s="94"/>
    </row>
    <row r="3" spans="9:11" ht="12.75">
      <c r="I3" s="94" t="s">
        <v>89</v>
      </c>
      <c r="J3" s="94"/>
      <c r="K3" s="94"/>
    </row>
    <row r="4" spans="9:11" ht="12.75">
      <c r="I4" s="94" t="s">
        <v>102</v>
      </c>
      <c r="J4" s="94"/>
      <c r="K4" s="94"/>
    </row>
    <row r="6" spans="8:11" s="1" customFormat="1" ht="12.75">
      <c r="H6" s="30"/>
      <c r="J6" s="84" t="s">
        <v>45</v>
      </c>
      <c r="K6" s="84"/>
    </row>
    <row r="7" spans="8:11" s="1" customFormat="1" ht="12.75">
      <c r="H7" s="83" t="s">
        <v>25</v>
      </c>
      <c r="I7" s="83"/>
      <c r="J7" s="83"/>
      <c r="K7" s="83"/>
    </row>
    <row r="8" spans="8:11" s="1" customFormat="1" ht="22.5" customHeight="1">
      <c r="H8" s="85" t="s">
        <v>94</v>
      </c>
      <c r="I8" s="85"/>
      <c r="J8" s="85"/>
      <c r="K8" s="85"/>
    </row>
    <row r="9" spans="8:11" s="1" customFormat="1" ht="21" customHeight="1">
      <c r="H9" s="85"/>
      <c r="I9" s="85"/>
      <c r="J9" s="85"/>
      <c r="K9" s="85"/>
    </row>
    <row r="11" spans="2:11" ht="15">
      <c r="B11" s="105" t="s">
        <v>10</v>
      </c>
      <c r="C11" s="105"/>
      <c r="D11" s="105"/>
      <c r="E11" s="105"/>
      <c r="F11" s="105"/>
      <c r="G11" s="105"/>
      <c r="H11" s="105"/>
      <c r="I11" s="105"/>
      <c r="J11" s="105"/>
      <c r="K11" s="105"/>
    </row>
    <row r="12" spans="2:11" ht="15">
      <c r="B12" s="105" t="s">
        <v>96</v>
      </c>
      <c r="C12" s="105"/>
      <c r="D12" s="105"/>
      <c r="E12" s="105"/>
      <c r="F12" s="105"/>
      <c r="G12" s="105"/>
      <c r="H12" s="105"/>
      <c r="I12" s="105"/>
      <c r="J12" s="105"/>
      <c r="K12" s="105"/>
    </row>
    <row r="13" spans="2:11" ht="15">
      <c r="B13" s="105" t="s">
        <v>19</v>
      </c>
      <c r="C13" s="105"/>
      <c r="D13" s="105"/>
      <c r="E13" s="105"/>
      <c r="F13" s="105"/>
      <c r="G13" s="105"/>
      <c r="H13" s="105"/>
      <c r="I13" s="105"/>
      <c r="J13" s="105"/>
      <c r="K13" s="105"/>
    </row>
    <row r="15" spans="1:11" ht="32.25" customHeight="1">
      <c r="A15" s="101" t="s">
        <v>38</v>
      </c>
      <c r="B15" s="86" t="s">
        <v>0</v>
      </c>
      <c r="C15" s="100" t="s">
        <v>1</v>
      </c>
      <c r="D15" s="65" t="s">
        <v>2</v>
      </c>
      <c r="E15" s="65" t="s">
        <v>3</v>
      </c>
      <c r="F15" s="65" t="s">
        <v>4</v>
      </c>
      <c r="G15" s="69" t="s">
        <v>51</v>
      </c>
      <c r="H15" s="65" t="s">
        <v>52</v>
      </c>
      <c r="I15" s="65" t="s">
        <v>53</v>
      </c>
      <c r="J15" s="65" t="s">
        <v>54</v>
      </c>
      <c r="K15" s="65" t="s">
        <v>55</v>
      </c>
    </row>
    <row r="16" spans="1:11" ht="33.75" customHeight="1">
      <c r="A16" s="102"/>
      <c r="B16" s="86"/>
      <c r="C16" s="100"/>
      <c r="D16" s="65"/>
      <c r="E16" s="65"/>
      <c r="F16" s="65"/>
      <c r="G16" s="69"/>
      <c r="H16" s="65"/>
      <c r="I16" s="65"/>
      <c r="J16" s="65"/>
      <c r="K16" s="65"/>
    </row>
    <row r="17" spans="1:11" ht="39.75" customHeight="1">
      <c r="A17" s="102"/>
      <c r="B17" s="86"/>
      <c r="C17" s="100"/>
      <c r="D17" s="65"/>
      <c r="E17" s="65"/>
      <c r="F17" s="65"/>
      <c r="G17" s="69"/>
      <c r="H17" s="65"/>
      <c r="I17" s="65"/>
      <c r="J17" s="65"/>
      <c r="K17" s="65"/>
    </row>
    <row r="18" spans="1:11" ht="60" customHeight="1">
      <c r="A18" s="102"/>
      <c r="B18" s="86"/>
      <c r="C18" s="100"/>
      <c r="D18" s="65"/>
      <c r="E18" s="65"/>
      <c r="F18" s="65"/>
      <c r="G18" s="69"/>
      <c r="H18" s="65"/>
      <c r="I18" s="65"/>
      <c r="J18" s="65"/>
      <c r="K18" s="65"/>
    </row>
    <row r="19" spans="1:11" ht="12.75">
      <c r="A19" s="102"/>
      <c r="B19" s="5">
        <v>1</v>
      </c>
      <c r="C19" s="6">
        <v>2</v>
      </c>
      <c r="D19" s="6">
        <v>3</v>
      </c>
      <c r="E19" s="6">
        <v>4</v>
      </c>
      <c r="F19" s="6">
        <v>5</v>
      </c>
      <c r="G19" s="7">
        <v>6</v>
      </c>
      <c r="H19" s="6">
        <v>7</v>
      </c>
      <c r="I19" s="6">
        <v>8</v>
      </c>
      <c r="J19" s="6">
        <v>9</v>
      </c>
      <c r="K19" s="6">
        <v>10</v>
      </c>
    </row>
    <row r="20" spans="1:11" ht="12.75" customHeight="1" hidden="1">
      <c r="A20" s="103"/>
      <c r="B20" s="107" t="s">
        <v>8</v>
      </c>
      <c r="C20" s="108"/>
      <c r="D20" s="108"/>
      <c r="E20" s="108"/>
      <c r="F20" s="108"/>
      <c r="G20" s="108"/>
      <c r="H20" s="108"/>
      <c r="I20" s="108"/>
      <c r="J20" s="108"/>
      <c r="K20" s="108"/>
    </row>
    <row r="21" spans="1:11" ht="38.25">
      <c r="A21" s="8">
        <v>1</v>
      </c>
      <c r="B21" s="9" t="s">
        <v>57</v>
      </c>
      <c r="C21" s="10" t="s">
        <v>5</v>
      </c>
      <c r="D21" s="11">
        <f>'2015'!E21</f>
        <v>100</v>
      </c>
      <c r="E21" s="11">
        <v>100</v>
      </c>
      <c r="F21" s="12" t="s">
        <v>6</v>
      </c>
      <c r="G21" s="13"/>
      <c r="H21" s="14"/>
      <c r="I21" s="12" t="s">
        <v>6</v>
      </c>
      <c r="J21" s="15">
        <f>IF(D21&gt;E21,D21/E21,E21/D21)*100</f>
        <v>100</v>
      </c>
      <c r="K21" s="12" t="s">
        <v>6</v>
      </c>
    </row>
    <row r="22" spans="1:11" ht="12.75">
      <c r="A22" s="8">
        <v>2</v>
      </c>
      <c r="B22" s="9" t="s">
        <v>35</v>
      </c>
      <c r="C22" s="10" t="s">
        <v>5</v>
      </c>
      <c r="D22" s="11">
        <f>'2015'!E22</f>
        <v>50</v>
      </c>
      <c r="E22" s="11">
        <v>50</v>
      </c>
      <c r="F22" s="12" t="s">
        <v>6</v>
      </c>
      <c r="G22" s="13"/>
      <c r="H22" s="14"/>
      <c r="I22" s="12" t="s">
        <v>6</v>
      </c>
      <c r="J22" s="15">
        <f aca="true" t="shared" si="0" ref="J22:J32">IF(D22&gt;E22,D22/E22,E22/D22)*100</f>
        <v>100</v>
      </c>
      <c r="K22" s="12" t="s">
        <v>6</v>
      </c>
    </row>
    <row r="23" spans="1:11" ht="38.25">
      <c r="A23" s="8">
        <v>3</v>
      </c>
      <c r="B23" s="16" t="s">
        <v>60</v>
      </c>
      <c r="C23" s="10" t="s">
        <v>5</v>
      </c>
      <c r="D23" s="11">
        <f>'2015'!E23</f>
        <v>100</v>
      </c>
      <c r="E23" s="11">
        <v>100</v>
      </c>
      <c r="F23" s="12" t="s">
        <v>6</v>
      </c>
      <c r="G23" s="13"/>
      <c r="H23" s="14"/>
      <c r="I23" s="12" t="s">
        <v>6</v>
      </c>
      <c r="J23" s="15">
        <f t="shared" si="0"/>
        <v>100</v>
      </c>
      <c r="K23" s="12" t="s">
        <v>6</v>
      </c>
    </row>
    <row r="24" spans="1:11" ht="25.5">
      <c r="A24" s="8">
        <v>4</v>
      </c>
      <c r="B24" s="9" t="s">
        <v>36</v>
      </c>
      <c r="C24" s="10" t="s">
        <v>5</v>
      </c>
      <c r="D24" s="11">
        <f>'2015'!E24</f>
        <v>25</v>
      </c>
      <c r="E24" s="11">
        <v>30</v>
      </c>
      <c r="F24" s="12" t="s">
        <v>6</v>
      </c>
      <c r="G24" s="13"/>
      <c r="H24" s="14"/>
      <c r="I24" s="12" t="s">
        <v>6</v>
      </c>
      <c r="J24" s="15">
        <f t="shared" si="0"/>
        <v>120</v>
      </c>
      <c r="K24" s="12"/>
    </row>
    <row r="25" spans="1:11" ht="38.25">
      <c r="A25" s="8">
        <v>5</v>
      </c>
      <c r="B25" s="17" t="s">
        <v>58</v>
      </c>
      <c r="C25" s="10" t="s">
        <v>5</v>
      </c>
      <c r="D25" s="11">
        <f>'2015'!E25</f>
        <v>100</v>
      </c>
      <c r="E25" s="11">
        <v>100</v>
      </c>
      <c r="F25" s="12" t="s">
        <v>6</v>
      </c>
      <c r="G25" s="13"/>
      <c r="H25" s="14"/>
      <c r="I25" s="12" t="s">
        <v>6</v>
      </c>
      <c r="J25" s="15">
        <f t="shared" si="0"/>
        <v>100</v>
      </c>
      <c r="K25" s="12"/>
    </row>
    <row r="26" spans="1:11" ht="25.5">
      <c r="A26" s="8">
        <v>6</v>
      </c>
      <c r="B26" s="9" t="s">
        <v>61</v>
      </c>
      <c r="C26" s="10" t="s">
        <v>5</v>
      </c>
      <c r="D26" s="11">
        <f>'2015'!E26</f>
        <v>92.8</v>
      </c>
      <c r="E26" s="11">
        <v>92.8</v>
      </c>
      <c r="F26" s="12" t="s">
        <v>6</v>
      </c>
      <c r="G26" s="13"/>
      <c r="H26" s="14"/>
      <c r="I26" s="12" t="s">
        <v>6</v>
      </c>
      <c r="J26" s="15">
        <f t="shared" si="0"/>
        <v>100</v>
      </c>
      <c r="K26" s="12" t="s">
        <v>6</v>
      </c>
    </row>
    <row r="27" spans="1:11" ht="25.5">
      <c r="A27" s="8">
        <v>7</v>
      </c>
      <c r="B27" s="18" t="s">
        <v>37</v>
      </c>
      <c r="C27" s="10" t="s">
        <v>5</v>
      </c>
      <c r="D27" s="11">
        <f>'2015'!E27</f>
        <v>98</v>
      </c>
      <c r="E27" s="11">
        <v>98</v>
      </c>
      <c r="F27" s="12" t="s">
        <v>6</v>
      </c>
      <c r="G27" s="13"/>
      <c r="H27" s="14"/>
      <c r="I27" s="12" t="s">
        <v>6</v>
      </c>
      <c r="J27" s="15">
        <f t="shared" si="0"/>
        <v>100</v>
      </c>
      <c r="K27" s="12" t="s">
        <v>6</v>
      </c>
    </row>
    <row r="28" spans="1:11" ht="12.75">
      <c r="A28" s="8">
        <v>8</v>
      </c>
      <c r="B28" s="36" t="s">
        <v>62</v>
      </c>
      <c r="C28" s="19" t="s">
        <v>63</v>
      </c>
      <c r="D28" s="11">
        <v>290</v>
      </c>
      <c r="E28" s="11">
        <v>290</v>
      </c>
      <c r="F28" s="12"/>
      <c r="G28" s="13"/>
      <c r="H28" s="14"/>
      <c r="I28" s="12"/>
      <c r="J28" s="15">
        <f t="shared" si="0"/>
        <v>100</v>
      </c>
      <c r="K28" s="12"/>
    </row>
    <row r="29" spans="1:11" ht="25.5">
      <c r="A29" s="8">
        <v>9</v>
      </c>
      <c r="B29" s="36" t="s">
        <v>64</v>
      </c>
      <c r="C29" s="12" t="s">
        <v>5</v>
      </c>
      <c r="D29" s="11">
        <v>92</v>
      </c>
      <c r="E29" s="11">
        <v>92</v>
      </c>
      <c r="F29" s="12"/>
      <c r="G29" s="13"/>
      <c r="H29" s="14"/>
      <c r="I29" s="12"/>
      <c r="J29" s="15">
        <f t="shared" si="0"/>
        <v>100</v>
      </c>
      <c r="K29" s="12"/>
    </row>
    <row r="30" spans="1:11" ht="38.25">
      <c r="A30" s="8">
        <v>10</v>
      </c>
      <c r="B30" s="36" t="s">
        <v>65</v>
      </c>
      <c r="C30" s="12" t="s">
        <v>5</v>
      </c>
      <c r="D30" s="11">
        <v>80</v>
      </c>
      <c r="E30" s="11">
        <v>80</v>
      </c>
      <c r="F30" s="12"/>
      <c r="G30" s="13"/>
      <c r="H30" s="14"/>
      <c r="I30" s="12"/>
      <c r="J30" s="15">
        <f t="shared" si="0"/>
        <v>100</v>
      </c>
      <c r="K30" s="12"/>
    </row>
    <row r="31" spans="1:11" ht="38.25">
      <c r="A31" s="8">
        <v>11</v>
      </c>
      <c r="B31" s="35" t="s">
        <v>59</v>
      </c>
      <c r="C31" s="19" t="s">
        <v>5</v>
      </c>
      <c r="D31" s="11">
        <f>'2015'!E31</f>
        <v>98</v>
      </c>
      <c r="E31" s="11">
        <v>98</v>
      </c>
      <c r="F31" s="12" t="s">
        <v>6</v>
      </c>
      <c r="G31" s="13" t="s">
        <v>6</v>
      </c>
      <c r="H31" s="14"/>
      <c r="I31" s="12" t="s">
        <v>6</v>
      </c>
      <c r="J31" s="15">
        <f>IF(D31&gt;E31,D31/E31,E31/D31)*100</f>
        <v>100</v>
      </c>
      <c r="K31" s="12" t="s">
        <v>6</v>
      </c>
    </row>
    <row r="32" spans="1:11" ht="25.5">
      <c r="A32" s="8">
        <v>12</v>
      </c>
      <c r="B32" s="35" t="s">
        <v>81</v>
      </c>
      <c r="C32" s="19" t="s">
        <v>82</v>
      </c>
      <c r="D32" s="11">
        <v>1</v>
      </c>
      <c r="E32" s="11">
        <v>1</v>
      </c>
      <c r="F32" s="12" t="s">
        <v>6</v>
      </c>
      <c r="G32" s="13" t="s">
        <v>6</v>
      </c>
      <c r="H32" s="14"/>
      <c r="I32" s="12" t="s">
        <v>6</v>
      </c>
      <c r="J32" s="15">
        <f t="shared" si="0"/>
        <v>100</v>
      </c>
      <c r="K32" s="12" t="s">
        <v>6</v>
      </c>
    </row>
    <row r="33" spans="1:11" ht="18.75" customHeight="1">
      <c r="A33" s="8"/>
      <c r="B33" s="20" t="s">
        <v>7</v>
      </c>
      <c r="C33" s="21"/>
      <c r="D33" s="12" t="s">
        <v>6</v>
      </c>
      <c r="E33" s="12" t="s">
        <v>6</v>
      </c>
      <c r="F33" s="12" t="s">
        <v>6</v>
      </c>
      <c r="G33" s="22">
        <v>37354.3</v>
      </c>
      <c r="H33" s="14" t="s">
        <v>6</v>
      </c>
      <c r="I33" s="12" t="s">
        <v>6</v>
      </c>
      <c r="J33" s="12" t="s">
        <v>6</v>
      </c>
      <c r="K33" s="15">
        <f>(J32+J30+J29+J28+J27+J26+J25+J24+J23+J22+J21+J31)/12</f>
        <v>101.67</v>
      </c>
    </row>
    <row r="34" spans="1:11" ht="21.75" customHeight="1">
      <c r="A34" s="106" t="s">
        <v>39</v>
      </c>
      <c r="B34" s="106"/>
      <c r="C34" s="106"/>
      <c r="D34" s="23"/>
      <c r="E34" s="23"/>
      <c r="F34" s="23"/>
      <c r="G34" s="24"/>
      <c r="H34" s="32"/>
      <c r="I34" s="23"/>
      <c r="J34" s="23"/>
      <c r="K34" s="23"/>
    </row>
    <row r="35" spans="1:11" ht="25.5">
      <c r="A35" s="8">
        <v>1</v>
      </c>
      <c r="B35" s="25" t="s">
        <v>40</v>
      </c>
      <c r="C35" s="26"/>
      <c r="D35" s="26"/>
      <c r="E35" s="26"/>
      <c r="F35" s="26"/>
      <c r="G35" s="27">
        <v>538</v>
      </c>
      <c r="H35" s="34">
        <f>G35/37354.3</f>
        <v>0.0144</v>
      </c>
      <c r="I35" s="28"/>
      <c r="J35" s="28"/>
      <c r="K35" s="28"/>
    </row>
    <row r="36" spans="1:11" ht="12.75">
      <c r="A36" s="8">
        <v>2</v>
      </c>
      <c r="B36" s="25" t="s">
        <v>41</v>
      </c>
      <c r="C36" s="26"/>
      <c r="D36" s="26"/>
      <c r="E36" s="26"/>
      <c r="F36" s="26"/>
      <c r="G36" s="27">
        <v>599</v>
      </c>
      <c r="H36" s="34">
        <f aca="true" t="shared" si="1" ref="H36:H47">G36/37354.3</f>
        <v>0.01604</v>
      </c>
      <c r="I36" s="28"/>
      <c r="J36" s="28"/>
      <c r="K36" s="28"/>
    </row>
    <row r="37" spans="1:11" ht="25.5">
      <c r="A37" s="8">
        <v>3</v>
      </c>
      <c r="B37" s="37" t="s">
        <v>84</v>
      </c>
      <c r="C37" s="26"/>
      <c r="D37" s="26"/>
      <c r="E37" s="26"/>
      <c r="F37" s="26"/>
      <c r="G37" s="27">
        <v>2184.2</v>
      </c>
      <c r="H37" s="34">
        <f t="shared" si="1"/>
        <v>0.05847</v>
      </c>
      <c r="I37" s="28"/>
      <c r="J37" s="28"/>
      <c r="K37" s="28"/>
    </row>
    <row r="38" spans="1:11" ht="25.5">
      <c r="A38" s="8">
        <v>4</v>
      </c>
      <c r="B38" s="25" t="s">
        <v>42</v>
      </c>
      <c r="C38" s="26"/>
      <c r="D38" s="26"/>
      <c r="E38" s="26"/>
      <c r="F38" s="26"/>
      <c r="G38" s="27">
        <v>630</v>
      </c>
      <c r="H38" s="34">
        <f t="shared" si="1"/>
        <v>0.01687</v>
      </c>
      <c r="I38" s="28"/>
      <c r="J38" s="28"/>
      <c r="K38" s="28"/>
    </row>
    <row r="39" spans="1:11" ht="12.75">
      <c r="A39" s="8">
        <v>5</v>
      </c>
      <c r="B39" s="25" t="s">
        <v>66</v>
      </c>
      <c r="C39" s="26"/>
      <c r="D39" s="26"/>
      <c r="E39" s="26"/>
      <c r="F39" s="26"/>
      <c r="G39" s="27">
        <v>1332.3</v>
      </c>
      <c r="H39" s="34">
        <f t="shared" si="1"/>
        <v>0.03567</v>
      </c>
      <c r="I39" s="28"/>
      <c r="J39" s="28"/>
      <c r="K39" s="28"/>
    </row>
    <row r="40" spans="1:11" ht="12.75">
      <c r="A40" s="8">
        <v>6</v>
      </c>
      <c r="B40" s="25" t="s">
        <v>43</v>
      </c>
      <c r="C40" s="26"/>
      <c r="D40" s="26"/>
      <c r="E40" s="26"/>
      <c r="F40" s="26"/>
      <c r="G40" s="27">
        <v>1470</v>
      </c>
      <c r="H40" s="34">
        <f t="shared" si="1"/>
        <v>0.03935</v>
      </c>
      <c r="I40" s="28"/>
      <c r="J40" s="28"/>
      <c r="K40" s="28"/>
    </row>
    <row r="41" spans="1:11" ht="33" customHeight="1">
      <c r="A41" s="8">
        <v>7</v>
      </c>
      <c r="B41" s="25" t="s">
        <v>80</v>
      </c>
      <c r="C41" s="26"/>
      <c r="D41" s="26"/>
      <c r="E41" s="26"/>
      <c r="F41" s="26"/>
      <c r="G41" s="27">
        <v>21808</v>
      </c>
      <c r="H41" s="34">
        <f t="shared" si="1"/>
        <v>0.58381</v>
      </c>
      <c r="I41" s="28"/>
      <c r="J41" s="28"/>
      <c r="K41" s="28"/>
    </row>
    <row r="42" spans="1:11" ht="40.5" customHeight="1">
      <c r="A42" s="8">
        <v>8</v>
      </c>
      <c r="B42" s="25" t="s">
        <v>71</v>
      </c>
      <c r="C42" s="26"/>
      <c r="D42" s="26"/>
      <c r="E42" s="26"/>
      <c r="F42" s="26"/>
      <c r="G42" s="27">
        <v>289.8</v>
      </c>
      <c r="H42" s="34">
        <f t="shared" si="1"/>
        <v>0.00776</v>
      </c>
      <c r="I42" s="28"/>
      <c r="J42" s="28"/>
      <c r="K42" s="28"/>
    </row>
    <row r="43" spans="1:11" ht="15.75" customHeight="1" hidden="1">
      <c r="A43" s="8"/>
      <c r="B43" s="25"/>
      <c r="C43" s="26"/>
      <c r="D43" s="26"/>
      <c r="E43" s="26"/>
      <c r="F43" s="26"/>
      <c r="G43" s="27"/>
      <c r="H43" s="34">
        <f t="shared" si="1"/>
        <v>0</v>
      </c>
      <c r="I43" s="28"/>
      <c r="J43" s="28"/>
      <c r="K43" s="28"/>
    </row>
    <row r="44" spans="1:11" ht="15.75" customHeight="1" hidden="1">
      <c r="A44" s="8"/>
      <c r="B44" s="25"/>
      <c r="C44" s="26"/>
      <c r="D44" s="26"/>
      <c r="E44" s="26"/>
      <c r="F44" s="26"/>
      <c r="G44" s="27"/>
      <c r="H44" s="34">
        <f t="shared" si="1"/>
        <v>0</v>
      </c>
      <c r="I44" s="28"/>
      <c r="J44" s="28"/>
      <c r="K44" s="28"/>
    </row>
    <row r="45" spans="1:11" ht="25.5">
      <c r="A45" s="8">
        <v>9</v>
      </c>
      <c r="B45" s="25" t="s">
        <v>56</v>
      </c>
      <c r="C45" s="26"/>
      <c r="D45" s="26"/>
      <c r="E45" s="26"/>
      <c r="F45" s="26"/>
      <c r="G45" s="27">
        <v>475</v>
      </c>
      <c r="H45" s="34">
        <f t="shared" si="1"/>
        <v>0.01272</v>
      </c>
      <c r="I45" s="28"/>
      <c r="J45" s="28"/>
      <c r="K45" s="28"/>
    </row>
    <row r="46" spans="1:11" ht="27" customHeight="1">
      <c r="A46" s="8">
        <v>10</v>
      </c>
      <c r="B46" s="25" t="s">
        <v>75</v>
      </c>
      <c r="C46" s="26"/>
      <c r="D46" s="26"/>
      <c r="E46" s="26"/>
      <c r="F46" s="26"/>
      <c r="G46" s="27">
        <v>450</v>
      </c>
      <c r="H46" s="34">
        <f t="shared" si="1"/>
        <v>0.01205</v>
      </c>
      <c r="I46" s="28"/>
      <c r="J46" s="28"/>
      <c r="K46" s="28"/>
    </row>
    <row r="47" spans="1:11" ht="27" customHeight="1">
      <c r="A47" s="8">
        <v>11</v>
      </c>
      <c r="B47" s="25" t="s">
        <v>79</v>
      </c>
      <c r="C47" s="26"/>
      <c r="D47" s="26"/>
      <c r="E47" s="26"/>
      <c r="F47" s="26"/>
      <c r="G47" s="27">
        <v>7578</v>
      </c>
      <c r="H47" s="34">
        <f t="shared" si="1"/>
        <v>0.20287</v>
      </c>
      <c r="I47" s="28"/>
      <c r="J47" s="28"/>
      <c r="K47" s="28"/>
    </row>
    <row r="48" spans="1:11" ht="24.75" customHeight="1">
      <c r="A48" s="99" t="s">
        <v>85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</row>
    <row r="49" spans="3:11" ht="12.75">
      <c r="C49" s="23"/>
      <c r="D49" s="23"/>
      <c r="E49" s="23"/>
      <c r="F49" s="23"/>
      <c r="G49" s="24"/>
      <c r="H49" s="33"/>
      <c r="I49" s="29"/>
      <c r="J49" s="29"/>
      <c r="K49" s="29"/>
    </row>
    <row r="50" spans="3:11" ht="12.75">
      <c r="C50" s="23"/>
      <c r="D50" s="23"/>
      <c r="E50" s="23"/>
      <c r="F50" s="23"/>
      <c r="G50" s="24"/>
      <c r="H50" s="33"/>
      <c r="I50" s="29"/>
      <c r="J50" s="29"/>
      <c r="K50" s="29"/>
    </row>
    <row r="51" spans="3:11" ht="12.75">
      <c r="C51" s="23"/>
      <c r="D51" s="23"/>
      <c r="E51" s="23"/>
      <c r="F51" s="23"/>
      <c r="G51" s="24"/>
      <c r="H51" s="33"/>
      <c r="I51" s="29"/>
      <c r="J51" s="29"/>
      <c r="K51" s="29"/>
    </row>
    <row r="52" spans="3:11" ht="12.75">
      <c r="C52" s="23"/>
      <c r="D52" s="23"/>
      <c r="E52" s="23"/>
      <c r="F52" s="23"/>
      <c r="G52" s="24"/>
      <c r="H52" s="33"/>
      <c r="I52" s="29"/>
      <c r="J52" s="29"/>
      <c r="K52" s="29"/>
    </row>
    <row r="53" spans="3:11" ht="12.75">
      <c r="C53" s="23"/>
      <c r="D53" s="23"/>
      <c r="E53" s="23"/>
      <c r="F53" s="23"/>
      <c r="G53" s="24"/>
      <c r="H53" s="33"/>
      <c r="I53" s="29"/>
      <c r="J53" s="29"/>
      <c r="K53" s="29"/>
    </row>
    <row r="54" spans="3:11" ht="12.75">
      <c r="C54" s="23"/>
      <c r="D54" s="23"/>
      <c r="E54" s="23"/>
      <c r="F54" s="23"/>
      <c r="G54" s="24"/>
      <c r="H54" s="32"/>
      <c r="I54" s="23"/>
      <c r="J54" s="23"/>
      <c r="K54" s="23"/>
    </row>
    <row r="55" spans="3:11" ht="12.75">
      <c r="C55" s="23"/>
      <c r="D55" s="23"/>
      <c r="E55" s="23"/>
      <c r="F55" s="23"/>
      <c r="G55" s="24"/>
      <c r="H55" s="32"/>
      <c r="I55" s="23"/>
      <c r="J55" s="23"/>
      <c r="K55" s="23"/>
    </row>
    <row r="56" spans="3:11" ht="12.75">
      <c r="C56" s="23"/>
      <c r="D56" s="23"/>
      <c r="E56" s="23"/>
      <c r="F56" s="23"/>
      <c r="G56" s="24"/>
      <c r="H56" s="32"/>
      <c r="I56" s="23"/>
      <c r="J56" s="23"/>
      <c r="K56" s="23"/>
    </row>
    <row r="57" spans="3:11" ht="12.75">
      <c r="C57" s="23"/>
      <c r="D57" s="23"/>
      <c r="E57" s="23"/>
      <c r="F57" s="23"/>
      <c r="G57" s="24"/>
      <c r="H57" s="32"/>
      <c r="I57" s="23"/>
      <c r="J57" s="23"/>
      <c r="K57" s="23"/>
    </row>
    <row r="58" spans="3:11" ht="12.75">
      <c r="C58" s="23"/>
      <c r="D58" s="23"/>
      <c r="E58" s="23"/>
      <c r="F58" s="23"/>
      <c r="G58" s="24"/>
      <c r="H58" s="32"/>
      <c r="I58" s="23"/>
      <c r="J58" s="23"/>
      <c r="K58" s="23"/>
    </row>
    <row r="59" spans="3:11" ht="12.75">
      <c r="C59" s="23"/>
      <c r="D59" s="23"/>
      <c r="E59" s="23"/>
      <c r="F59" s="23"/>
      <c r="G59" s="24"/>
      <c r="H59" s="32"/>
      <c r="I59" s="23"/>
      <c r="J59" s="23"/>
      <c r="K59" s="23"/>
    </row>
    <row r="60" spans="3:11" ht="12.75">
      <c r="C60" s="23"/>
      <c r="D60" s="23"/>
      <c r="E60" s="23"/>
      <c r="F60" s="23"/>
      <c r="G60" s="24"/>
      <c r="H60" s="32"/>
      <c r="I60" s="23"/>
      <c r="J60" s="23"/>
      <c r="K60" s="23"/>
    </row>
    <row r="61" spans="3:11" ht="12.75">
      <c r="C61" s="23"/>
      <c r="D61" s="23"/>
      <c r="E61" s="23"/>
      <c r="F61" s="23"/>
      <c r="G61" s="24"/>
      <c r="H61" s="32"/>
      <c r="I61" s="23"/>
      <c r="J61" s="23"/>
      <c r="K61" s="23"/>
    </row>
    <row r="62" spans="3:11" ht="12.75">
      <c r="C62" s="23"/>
      <c r="D62" s="23"/>
      <c r="E62" s="23"/>
      <c r="F62" s="23"/>
      <c r="G62" s="24"/>
      <c r="H62" s="32"/>
      <c r="I62" s="23"/>
      <c r="J62" s="23"/>
      <c r="K62" s="23"/>
    </row>
    <row r="63" spans="3:11" ht="12.75">
      <c r="C63" s="23"/>
      <c r="D63" s="23"/>
      <c r="E63" s="23"/>
      <c r="F63" s="23"/>
      <c r="G63" s="24"/>
      <c r="H63" s="32"/>
      <c r="I63" s="23"/>
      <c r="J63" s="23"/>
      <c r="K63" s="23"/>
    </row>
    <row r="64" spans="3:11" ht="12.75">
      <c r="C64" s="23"/>
      <c r="D64" s="23"/>
      <c r="E64" s="23"/>
      <c r="F64" s="23"/>
      <c r="G64" s="24"/>
      <c r="H64" s="32"/>
      <c r="I64" s="23"/>
      <c r="J64" s="23"/>
      <c r="K64" s="23"/>
    </row>
    <row r="65" spans="3:11" ht="12.75">
      <c r="C65" s="23"/>
      <c r="D65" s="23"/>
      <c r="E65" s="23"/>
      <c r="F65" s="23"/>
      <c r="G65" s="24"/>
      <c r="H65" s="32"/>
      <c r="I65" s="23"/>
      <c r="J65" s="23"/>
      <c r="K65" s="23"/>
    </row>
    <row r="66" spans="3:11" ht="12.75">
      <c r="C66" s="23"/>
      <c r="D66" s="23"/>
      <c r="E66" s="23"/>
      <c r="F66" s="23"/>
      <c r="G66" s="24"/>
      <c r="H66" s="32"/>
      <c r="I66" s="23"/>
      <c r="J66" s="23"/>
      <c r="K66" s="23"/>
    </row>
    <row r="67" spans="3:11" ht="12.75">
      <c r="C67" s="23"/>
      <c r="D67" s="23"/>
      <c r="E67" s="23"/>
      <c r="F67" s="23"/>
      <c r="G67" s="24"/>
      <c r="H67" s="32"/>
      <c r="I67" s="23"/>
      <c r="J67" s="23"/>
      <c r="K67" s="23"/>
    </row>
    <row r="68" spans="3:11" ht="12.75">
      <c r="C68" s="23"/>
      <c r="D68" s="23"/>
      <c r="E68" s="23"/>
      <c r="F68" s="23"/>
      <c r="G68" s="24"/>
      <c r="H68" s="32"/>
      <c r="I68" s="23"/>
      <c r="J68" s="23"/>
      <c r="K68" s="23"/>
    </row>
    <row r="69" spans="3:11" ht="12.75">
      <c r="C69" s="23"/>
      <c r="D69" s="23"/>
      <c r="E69" s="23"/>
      <c r="F69" s="23"/>
      <c r="G69" s="24"/>
      <c r="H69" s="32"/>
      <c r="I69" s="23"/>
      <c r="J69" s="23"/>
      <c r="K69" s="23"/>
    </row>
    <row r="70" spans="3:11" ht="12.75">
      <c r="C70" s="23"/>
      <c r="D70" s="23"/>
      <c r="E70" s="23"/>
      <c r="F70" s="23"/>
      <c r="G70" s="24"/>
      <c r="H70" s="32"/>
      <c r="I70" s="23"/>
      <c r="J70" s="23"/>
      <c r="K70" s="23"/>
    </row>
    <row r="71" spans="3:11" ht="12.75">
      <c r="C71" s="23"/>
      <c r="D71" s="23"/>
      <c r="E71" s="23"/>
      <c r="F71" s="23"/>
      <c r="G71" s="24"/>
      <c r="H71" s="32"/>
      <c r="I71" s="23"/>
      <c r="J71" s="23"/>
      <c r="K71" s="23"/>
    </row>
    <row r="72" spans="3:11" ht="12.75">
      <c r="C72" s="23"/>
      <c r="D72" s="23"/>
      <c r="E72" s="23"/>
      <c r="F72" s="23"/>
      <c r="G72" s="24"/>
      <c r="H72" s="32"/>
      <c r="I72" s="23"/>
      <c r="J72" s="23"/>
      <c r="K72" s="23"/>
    </row>
    <row r="73" spans="3:11" ht="12.75">
      <c r="C73" s="23"/>
      <c r="D73" s="23"/>
      <c r="E73" s="23"/>
      <c r="F73" s="23"/>
      <c r="G73" s="24"/>
      <c r="H73" s="32"/>
      <c r="I73" s="23"/>
      <c r="J73" s="23"/>
      <c r="K73" s="23"/>
    </row>
    <row r="74" spans="3:11" ht="12.75">
      <c r="C74" s="23"/>
      <c r="D74" s="23"/>
      <c r="E74" s="23"/>
      <c r="F74" s="23"/>
      <c r="G74" s="24"/>
      <c r="H74" s="32"/>
      <c r="I74" s="23"/>
      <c r="J74" s="23"/>
      <c r="K74" s="23"/>
    </row>
  </sheetData>
  <mergeCells count="24">
    <mergeCell ref="I1:K1"/>
    <mergeCell ref="I2:K2"/>
    <mergeCell ref="I3:K3"/>
    <mergeCell ref="I4:K4"/>
    <mergeCell ref="A48:K48"/>
    <mergeCell ref="A34:C34"/>
    <mergeCell ref="B11:K11"/>
    <mergeCell ref="B12:K12"/>
    <mergeCell ref="B13:K13"/>
    <mergeCell ref="A15:A20"/>
    <mergeCell ref="K15:K18"/>
    <mergeCell ref="B20:K20"/>
    <mergeCell ref="B15:B18"/>
    <mergeCell ref="C15:C18"/>
    <mergeCell ref="D15:D18"/>
    <mergeCell ref="E15:E18"/>
    <mergeCell ref="F15:F18"/>
    <mergeCell ref="G15:G18"/>
    <mergeCell ref="J6:K6"/>
    <mergeCell ref="H7:K7"/>
    <mergeCell ref="H8:K9"/>
    <mergeCell ref="I15:I18"/>
    <mergeCell ref="J15:J18"/>
    <mergeCell ref="H15:H18"/>
  </mergeCells>
  <printOptions/>
  <pageMargins left="0.1968503937007874" right="0.1968503937007874" top="0.26" bottom="0.1968503937007874" header="0.23" footer="0"/>
  <pageSetup fitToHeight="0" horizontalDpi="600" verticalDpi="600" orientation="landscape" paperSize="9" scale="70" r:id="rId2"/>
  <rowBreaks count="1" manualBreakCount="1">
    <brk id="31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3"/>
  <sheetViews>
    <sheetView view="pageBreakPreview" zoomScaleSheetLayoutView="100" workbookViewId="0" topLeftCell="A1">
      <selection activeCell="I4" sqref="I4:K4"/>
    </sheetView>
  </sheetViews>
  <sheetFormatPr defaultColWidth="9.140625" defaultRowHeight="12.75"/>
  <cols>
    <col min="1" max="1" width="5.8515625" style="2" customWidth="1"/>
    <col min="2" max="2" width="64.421875" style="3" customWidth="1"/>
    <col min="3" max="3" width="6.7109375" style="2" customWidth="1"/>
    <col min="4" max="4" width="9.140625" style="2" customWidth="1"/>
    <col min="5" max="5" width="10.57421875" style="2" customWidth="1"/>
    <col min="6" max="6" width="14.140625" style="2" customWidth="1"/>
    <col min="7" max="7" width="11.57421875" style="4" customWidth="1"/>
    <col min="8" max="8" width="12.57421875" style="31" customWidth="1"/>
    <col min="9" max="9" width="12.28125" style="2" customWidth="1"/>
    <col min="10" max="11" width="13.00390625" style="2" customWidth="1"/>
    <col min="12" max="12" width="1.421875" style="2" customWidth="1"/>
    <col min="13" max="16384" width="9.140625" style="2" customWidth="1"/>
  </cols>
  <sheetData>
    <row r="1" spans="9:11" ht="12.75">
      <c r="I1" s="83" t="s">
        <v>98</v>
      </c>
      <c r="J1" s="83"/>
      <c r="K1" s="83"/>
    </row>
    <row r="2" spans="9:11" ht="12.75">
      <c r="I2" s="94" t="s">
        <v>88</v>
      </c>
      <c r="J2" s="94"/>
      <c r="K2" s="94"/>
    </row>
    <row r="3" spans="9:11" ht="12.75">
      <c r="I3" s="94" t="s">
        <v>89</v>
      </c>
      <c r="J3" s="94"/>
      <c r="K3" s="94"/>
    </row>
    <row r="4" spans="9:11" ht="12.75">
      <c r="I4" s="94" t="s">
        <v>102</v>
      </c>
      <c r="J4" s="94"/>
      <c r="K4" s="94"/>
    </row>
    <row r="5" spans="9:11" ht="12.75">
      <c r="I5" s="43"/>
      <c r="J5" s="43"/>
      <c r="K5" s="43"/>
    </row>
    <row r="6" spans="8:11" s="1" customFormat="1" ht="12.75">
      <c r="H6" s="30"/>
      <c r="J6" s="84" t="s">
        <v>46</v>
      </c>
      <c r="K6" s="84"/>
    </row>
    <row r="7" spans="8:11" s="1" customFormat="1" ht="12.75">
      <c r="H7" s="83" t="s">
        <v>25</v>
      </c>
      <c r="I7" s="83"/>
      <c r="J7" s="83"/>
      <c r="K7" s="83"/>
    </row>
    <row r="8" spans="8:11" s="1" customFormat="1" ht="22.5" customHeight="1">
      <c r="H8" s="85" t="s">
        <v>94</v>
      </c>
      <c r="I8" s="85"/>
      <c r="J8" s="85"/>
      <c r="K8" s="85"/>
    </row>
    <row r="9" spans="8:11" s="1" customFormat="1" ht="21" customHeight="1">
      <c r="H9" s="85"/>
      <c r="I9" s="85"/>
      <c r="J9" s="85"/>
      <c r="K9" s="85"/>
    </row>
    <row r="11" spans="2:11" ht="15">
      <c r="B11" s="105" t="s">
        <v>10</v>
      </c>
      <c r="C11" s="105"/>
      <c r="D11" s="105"/>
      <c r="E11" s="105"/>
      <c r="F11" s="105"/>
      <c r="G11" s="105"/>
      <c r="H11" s="105"/>
      <c r="I11" s="105"/>
      <c r="J11" s="105"/>
      <c r="K11" s="105"/>
    </row>
    <row r="12" spans="2:11" ht="15">
      <c r="B12" s="105" t="s">
        <v>96</v>
      </c>
      <c r="C12" s="105"/>
      <c r="D12" s="105"/>
      <c r="E12" s="105"/>
      <c r="F12" s="105"/>
      <c r="G12" s="105"/>
      <c r="H12" s="105"/>
      <c r="I12" s="105"/>
      <c r="J12" s="105"/>
      <c r="K12" s="105"/>
    </row>
    <row r="13" spans="2:11" ht="15">
      <c r="B13" s="105" t="s">
        <v>20</v>
      </c>
      <c r="C13" s="105"/>
      <c r="D13" s="105"/>
      <c r="E13" s="105"/>
      <c r="F13" s="105"/>
      <c r="G13" s="105"/>
      <c r="H13" s="105"/>
      <c r="I13" s="105"/>
      <c r="J13" s="105"/>
      <c r="K13" s="105"/>
    </row>
    <row r="15" spans="1:11" ht="32.25" customHeight="1">
      <c r="A15" s="101" t="s">
        <v>38</v>
      </c>
      <c r="B15" s="86" t="s">
        <v>0</v>
      </c>
      <c r="C15" s="100" t="s">
        <v>1</v>
      </c>
      <c r="D15" s="65" t="s">
        <v>2</v>
      </c>
      <c r="E15" s="65" t="s">
        <v>3</v>
      </c>
      <c r="F15" s="65" t="s">
        <v>4</v>
      </c>
      <c r="G15" s="69" t="s">
        <v>51</v>
      </c>
      <c r="H15" s="65" t="s">
        <v>52</v>
      </c>
      <c r="I15" s="65" t="s">
        <v>53</v>
      </c>
      <c r="J15" s="65" t="s">
        <v>54</v>
      </c>
      <c r="K15" s="65" t="s">
        <v>55</v>
      </c>
    </row>
    <row r="16" spans="1:11" ht="33.75" customHeight="1">
      <c r="A16" s="102"/>
      <c r="B16" s="86"/>
      <c r="C16" s="100"/>
      <c r="D16" s="65"/>
      <c r="E16" s="65"/>
      <c r="F16" s="65"/>
      <c r="G16" s="69"/>
      <c r="H16" s="65"/>
      <c r="I16" s="65"/>
      <c r="J16" s="65"/>
      <c r="K16" s="65"/>
    </row>
    <row r="17" spans="1:11" ht="39.75" customHeight="1">
      <c r="A17" s="102"/>
      <c r="B17" s="86"/>
      <c r="C17" s="100"/>
      <c r="D17" s="65"/>
      <c r="E17" s="65"/>
      <c r="F17" s="65"/>
      <c r="G17" s="69"/>
      <c r="H17" s="65"/>
      <c r="I17" s="65"/>
      <c r="J17" s="65"/>
      <c r="K17" s="65"/>
    </row>
    <row r="18" spans="1:11" ht="60" customHeight="1">
      <c r="A18" s="102"/>
      <c r="B18" s="86"/>
      <c r="C18" s="100"/>
      <c r="D18" s="65"/>
      <c r="E18" s="65"/>
      <c r="F18" s="65"/>
      <c r="G18" s="69"/>
      <c r="H18" s="65"/>
      <c r="I18" s="65"/>
      <c r="J18" s="65"/>
      <c r="K18" s="65"/>
    </row>
    <row r="19" spans="1:11" ht="12.75">
      <c r="A19" s="102"/>
      <c r="B19" s="5">
        <v>1</v>
      </c>
      <c r="C19" s="6">
        <v>2</v>
      </c>
      <c r="D19" s="6">
        <v>3</v>
      </c>
      <c r="E19" s="6">
        <v>4</v>
      </c>
      <c r="F19" s="6">
        <v>5</v>
      </c>
      <c r="G19" s="7">
        <v>6</v>
      </c>
      <c r="H19" s="6">
        <v>7</v>
      </c>
      <c r="I19" s="6">
        <v>8</v>
      </c>
      <c r="J19" s="6">
        <v>9</v>
      </c>
      <c r="K19" s="6">
        <v>10</v>
      </c>
    </row>
    <row r="20" spans="1:11" ht="12.75" hidden="1">
      <c r="A20" s="103"/>
      <c r="B20" s="107" t="s">
        <v>8</v>
      </c>
      <c r="C20" s="108"/>
      <c r="D20" s="108"/>
      <c r="E20" s="108"/>
      <c r="F20" s="108"/>
      <c r="G20" s="108"/>
      <c r="H20" s="108"/>
      <c r="I20" s="108"/>
      <c r="J20" s="108"/>
      <c r="K20" s="108"/>
    </row>
    <row r="21" spans="1:11" ht="38.25">
      <c r="A21" s="8">
        <v>1</v>
      </c>
      <c r="B21" s="9" t="s">
        <v>57</v>
      </c>
      <c r="C21" s="10" t="s">
        <v>5</v>
      </c>
      <c r="D21" s="11">
        <f>'2016'!E21</f>
        <v>100</v>
      </c>
      <c r="E21" s="11">
        <v>100</v>
      </c>
      <c r="F21" s="12" t="s">
        <v>6</v>
      </c>
      <c r="G21" s="13"/>
      <c r="H21" s="14"/>
      <c r="I21" s="12" t="s">
        <v>6</v>
      </c>
      <c r="J21" s="15">
        <f>IF(D21&gt;E21,D21/E21,E21/D21)*100</f>
        <v>100</v>
      </c>
      <c r="K21" s="12" t="s">
        <v>6</v>
      </c>
    </row>
    <row r="22" spans="1:11" ht="25.5">
      <c r="A22" s="8">
        <v>2</v>
      </c>
      <c r="B22" s="9" t="s">
        <v>35</v>
      </c>
      <c r="C22" s="10" t="s">
        <v>5</v>
      </c>
      <c r="D22" s="11">
        <f>'2016'!E22</f>
        <v>50</v>
      </c>
      <c r="E22" s="11">
        <v>50</v>
      </c>
      <c r="F22" s="12" t="s">
        <v>6</v>
      </c>
      <c r="G22" s="13"/>
      <c r="H22" s="14"/>
      <c r="I22" s="12" t="s">
        <v>6</v>
      </c>
      <c r="J22" s="15">
        <f aca="true" t="shared" si="0" ref="J22:J32">IF(D22&gt;E22,D22/E22,E22/D22)*100</f>
        <v>100</v>
      </c>
      <c r="K22" s="12" t="s">
        <v>6</v>
      </c>
    </row>
    <row r="23" spans="1:11" ht="51">
      <c r="A23" s="8">
        <v>3</v>
      </c>
      <c r="B23" s="16" t="s">
        <v>60</v>
      </c>
      <c r="C23" s="10" t="s">
        <v>5</v>
      </c>
      <c r="D23" s="11">
        <f>'2016'!E23</f>
        <v>100</v>
      </c>
      <c r="E23" s="11">
        <v>100</v>
      </c>
      <c r="F23" s="12" t="s">
        <v>6</v>
      </c>
      <c r="G23" s="13"/>
      <c r="H23" s="14"/>
      <c r="I23" s="12" t="s">
        <v>6</v>
      </c>
      <c r="J23" s="15">
        <f t="shared" si="0"/>
        <v>100</v>
      </c>
      <c r="K23" s="12" t="s">
        <v>6</v>
      </c>
    </row>
    <row r="24" spans="1:11" ht="25.5">
      <c r="A24" s="8">
        <v>4</v>
      </c>
      <c r="B24" s="9" t="s">
        <v>36</v>
      </c>
      <c r="C24" s="10" t="s">
        <v>5</v>
      </c>
      <c r="D24" s="11">
        <f>'2016'!E24</f>
        <v>30</v>
      </c>
      <c r="E24" s="11">
        <v>30</v>
      </c>
      <c r="F24" s="12" t="s">
        <v>6</v>
      </c>
      <c r="G24" s="13"/>
      <c r="H24" s="14"/>
      <c r="I24" s="12" t="s">
        <v>6</v>
      </c>
      <c r="J24" s="15">
        <f t="shared" si="0"/>
        <v>100</v>
      </c>
      <c r="K24" s="12"/>
    </row>
    <row r="25" spans="1:11" ht="51">
      <c r="A25" s="8">
        <v>5</v>
      </c>
      <c r="B25" s="17" t="s">
        <v>58</v>
      </c>
      <c r="C25" s="10" t="s">
        <v>5</v>
      </c>
      <c r="D25" s="11">
        <f>'2016'!E25</f>
        <v>100</v>
      </c>
      <c r="E25" s="11">
        <v>100</v>
      </c>
      <c r="F25" s="12" t="s">
        <v>6</v>
      </c>
      <c r="G25" s="13"/>
      <c r="H25" s="14"/>
      <c r="I25" s="12" t="s">
        <v>6</v>
      </c>
      <c r="J25" s="15">
        <f t="shared" si="0"/>
        <v>100</v>
      </c>
      <c r="K25" s="12"/>
    </row>
    <row r="26" spans="1:11" ht="38.25">
      <c r="A26" s="8">
        <v>6</v>
      </c>
      <c r="B26" s="9" t="s">
        <v>61</v>
      </c>
      <c r="C26" s="10" t="s">
        <v>5</v>
      </c>
      <c r="D26" s="11">
        <f>'2016'!E26</f>
        <v>92.8</v>
      </c>
      <c r="E26" s="11">
        <v>92.8</v>
      </c>
      <c r="F26" s="12" t="s">
        <v>6</v>
      </c>
      <c r="G26" s="13"/>
      <c r="H26" s="14"/>
      <c r="I26" s="12" t="s">
        <v>6</v>
      </c>
      <c r="J26" s="15">
        <f t="shared" si="0"/>
        <v>100</v>
      </c>
      <c r="K26" s="12" t="s">
        <v>6</v>
      </c>
    </row>
    <row r="27" spans="1:11" ht="38.25">
      <c r="A27" s="8">
        <v>7</v>
      </c>
      <c r="B27" s="18" t="s">
        <v>37</v>
      </c>
      <c r="C27" s="10" t="s">
        <v>5</v>
      </c>
      <c r="D27" s="11">
        <f>'2016'!E27</f>
        <v>98</v>
      </c>
      <c r="E27" s="11">
        <v>98</v>
      </c>
      <c r="F27" s="12" t="s">
        <v>6</v>
      </c>
      <c r="G27" s="13"/>
      <c r="H27" s="14"/>
      <c r="I27" s="12" t="s">
        <v>6</v>
      </c>
      <c r="J27" s="15">
        <f t="shared" si="0"/>
        <v>100</v>
      </c>
      <c r="K27" s="12" t="s">
        <v>6</v>
      </c>
    </row>
    <row r="28" spans="1:11" ht="18.75" customHeight="1">
      <c r="A28" s="8">
        <v>8</v>
      </c>
      <c r="B28" s="36" t="s">
        <v>62</v>
      </c>
      <c r="C28" s="19" t="s">
        <v>63</v>
      </c>
      <c r="D28" s="11">
        <v>290</v>
      </c>
      <c r="E28" s="11">
        <v>290</v>
      </c>
      <c r="F28" s="12"/>
      <c r="G28" s="13"/>
      <c r="H28" s="14"/>
      <c r="I28" s="12"/>
      <c r="J28" s="15">
        <f t="shared" si="0"/>
        <v>100</v>
      </c>
      <c r="K28" s="12"/>
    </row>
    <row r="29" spans="1:11" ht="25.5">
      <c r="A29" s="8">
        <v>9</v>
      </c>
      <c r="B29" s="36" t="s">
        <v>64</v>
      </c>
      <c r="C29" s="12" t="s">
        <v>5</v>
      </c>
      <c r="D29" s="11">
        <v>92</v>
      </c>
      <c r="E29" s="11">
        <v>92</v>
      </c>
      <c r="F29" s="12"/>
      <c r="G29" s="13"/>
      <c r="H29" s="14"/>
      <c r="I29" s="12"/>
      <c r="J29" s="15">
        <f t="shared" si="0"/>
        <v>100</v>
      </c>
      <c r="K29" s="12"/>
    </row>
    <row r="30" spans="1:11" ht="51">
      <c r="A30" s="8">
        <v>10</v>
      </c>
      <c r="B30" s="36" t="s">
        <v>65</v>
      </c>
      <c r="C30" s="12" t="s">
        <v>5</v>
      </c>
      <c r="D30" s="11">
        <v>80</v>
      </c>
      <c r="E30" s="11">
        <v>80</v>
      </c>
      <c r="F30" s="12"/>
      <c r="G30" s="13"/>
      <c r="H30" s="14"/>
      <c r="I30" s="12"/>
      <c r="J30" s="15">
        <f t="shared" si="0"/>
        <v>100</v>
      </c>
      <c r="K30" s="12"/>
    </row>
    <row r="31" spans="1:11" ht="51">
      <c r="A31" s="8">
        <v>11</v>
      </c>
      <c r="B31" s="35" t="s">
        <v>59</v>
      </c>
      <c r="C31" s="19" t="s">
        <v>5</v>
      </c>
      <c r="D31" s="11">
        <v>98</v>
      </c>
      <c r="E31" s="11">
        <v>98</v>
      </c>
      <c r="F31" s="12" t="s">
        <v>6</v>
      </c>
      <c r="G31" s="13" t="s">
        <v>6</v>
      </c>
      <c r="H31" s="14"/>
      <c r="I31" s="12" t="s">
        <v>6</v>
      </c>
      <c r="J31" s="15">
        <f t="shared" si="0"/>
        <v>100</v>
      </c>
      <c r="K31" s="12" t="s">
        <v>6</v>
      </c>
    </row>
    <row r="32" spans="1:11" ht="38.25">
      <c r="A32" s="8">
        <v>12</v>
      </c>
      <c r="B32" s="35" t="s">
        <v>81</v>
      </c>
      <c r="C32" s="19" t="s">
        <v>82</v>
      </c>
      <c r="D32" s="11">
        <v>1</v>
      </c>
      <c r="E32" s="11">
        <v>1</v>
      </c>
      <c r="F32" s="12" t="s">
        <v>6</v>
      </c>
      <c r="G32" s="13" t="s">
        <v>6</v>
      </c>
      <c r="H32" s="14"/>
      <c r="I32" s="12" t="s">
        <v>6</v>
      </c>
      <c r="J32" s="15">
        <f t="shared" si="0"/>
        <v>100</v>
      </c>
      <c r="K32" s="12" t="s">
        <v>6</v>
      </c>
    </row>
    <row r="33" spans="1:11" ht="18.75" customHeight="1">
      <c r="A33" s="8"/>
      <c r="B33" s="20" t="s">
        <v>7</v>
      </c>
      <c r="C33" s="21"/>
      <c r="D33" s="12" t="s">
        <v>6</v>
      </c>
      <c r="E33" s="12" t="s">
        <v>6</v>
      </c>
      <c r="F33" s="12" t="s">
        <v>6</v>
      </c>
      <c r="G33" s="22">
        <v>34543.9</v>
      </c>
      <c r="H33" s="14" t="s">
        <v>6</v>
      </c>
      <c r="I33" s="12" t="s">
        <v>6</v>
      </c>
      <c r="J33" s="12" t="s">
        <v>6</v>
      </c>
      <c r="K33" s="15">
        <f>(J31+J30+J29+J28+J27+J26+J25+J24+J23+J22+J21)/11</f>
        <v>100</v>
      </c>
    </row>
    <row r="34" spans="1:11" ht="21.75" customHeight="1">
      <c r="A34" s="104" t="s">
        <v>39</v>
      </c>
      <c r="B34" s="104"/>
      <c r="C34" s="104"/>
      <c r="D34" s="23"/>
      <c r="E34" s="23"/>
      <c r="F34" s="23"/>
      <c r="G34" s="24"/>
      <c r="H34" s="32"/>
      <c r="I34" s="23"/>
      <c r="J34" s="23"/>
      <c r="K34" s="23"/>
    </row>
    <row r="35" spans="1:11" ht="25.5">
      <c r="A35" s="8">
        <v>1</v>
      </c>
      <c r="B35" s="25" t="s">
        <v>40</v>
      </c>
      <c r="C35" s="26"/>
      <c r="D35" s="26"/>
      <c r="E35" s="26"/>
      <c r="F35" s="26"/>
      <c r="G35" s="27">
        <v>538</v>
      </c>
      <c r="H35" s="34">
        <f>G35/34543.9</f>
        <v>0.01557</v>
      </c>
      <c r="I35" s="28"/>
      <c r="J35" s="28"/>
      <c r="K35" s="28"/>
    </row>
    <row r="36" spans="1:11" ht="25.5">
      <c r="A36" s="8">
        <v>2</v>
      </c>
      <c r="B36" s="25" t="s">
        <v>41</v>
      </c>
      <c r="C36" s="26"/>
      <c r="D36" s="26"/>
      <c r="E36" s="26"/>
      <c r="F36" s="26"/>
      <c r="G36" s="27">
        <v>1100</v>
      </c>
      <c r="H36" s="34">
        <f aca="true" t="shared" si="1" ref="H36:H47">G36/34543.9</f>
        <v>0.03184</v>
      </c>
      <c r="I36" s="28"/>
      <c r="J36" s="28"/>
      <c r="K36" s="28"/>
    </row>
    <row r="37" spans="1:11" ht="25.5">
      <c r="A37" s="8">
        <v>3</v>
      </c>
      <c r="B37" s="37" t="s">
        <v>84</v>
      </c>
      <c r="C37" s="26"/>
      <c r="D37" s="26"/>
      <c r="E37" s="26"/>
      <c r="F37" s="26"/>
      <c r="G37" s="27">
        <v>2184.2</v>
      </c>
      <c r="H37" s="34">
        <f t="shared" si="1"/>
        <v>0.06323</v>
      </c>
      <c r="I37" s="28"/>
      <c r="J37" s="28"/>
      <c r="K37" s="28"/>
    </row>
    <row r="38" spans="1:11" ht="38.25">
      <c r="A38" s="8">
        <v>4</v>
      </c>
      <c r="B38" s="25" t="s">
        <v>42</v>
      </c>
      <c r="C38" s="26"/>
      <c r="D38" s="26"/>
      <c r="E38" s="26"/>
      <c r="F38" s="26"/>
      <c r="G38" s="27">
        <v>1828.8</v>
      </c>
      <c r="H38" s="34">
        <f t="shared" si="1"/>
        <v>0.05294</v>
      </c>
      <c r="I38" s="28"/>
      <c r="J38" s="28"/>
      <c r="K38" s="28"/>
    </row>
    <row r="39" spans="1:11" ht="12.75">
      <c r="A39" s="8">
        <v>5</v>
      </c>
      <c r="B39" s="25" t="s">
        <v>66</v>
      </c>
      <c r="C39" s="26"/>
      <c r="D39" s="26"/>
      <c r="E39" s="26"/>
      <c r="F39" s="26"/>
      <c r="G39" s="27">
        <v>1332.3</v>
      </c>
      <c r="H39" s="34">
        <f t="shared" si="1"/>
        <v>0.03857</v>
      </c>
      <c r="I39" s="28"/>
      <c r="J39" s="28"/>
      <c r="K39" s="28"/>
    </row>
    <row r="40" spans="1:11" ht="12.75">
      <c r="A40" s="8">
        <v>6</v>
      </c>
      <c r="B40" s="25" t="s">
        <v>43</v>
      </c>
      <c r="C40" s="26"/>
      <c r="D40" s="26"/>
      <c r="E40" s="26"/>
      <c r="F40" s="26"/>
      <c r="G40" s="27">
        <v>470</v>
      </c>
      <c r="H40" s="34">
        <f t="shared" si="1"/>
        <v>0.01361</v>
      </c>
      <c r="I40" s="28"/>
      <c r="J40" s="28"/>
      <c r="K40" s="28"/>
    </row>
    <row r="41" spans="1:11" ht="33" customHeight="1">
      <c r="A41" s="8">
        <v>7</v>
      </c>
      <c r="B41" s="25" t="s">
        <v>80</v>
      </c>
      <c r="C41" s="26"/>
      <c r="D41" s="26"/>
      <c r="E41" s="26"/>
      <c r="F41" s="26"/>
      <c r="G41" s="27">
        <v>26240.6</v>
      </c>
      <c r="H41" s="34">
        <f t="shared" si="1"/>
        <v>0.75963</v>
      </c>
      <c r="I41" s="28"/>
      <c r="J41" s="28"/>
      <c r="K41" s="28"/>
    </row>
    <row r="42" spans="1:11" ht="40.5" customHeight="1">
      <c r="A42" s="8">
        <v>8</v>
      </c>
      <c r="B42" s="25" t="s">
        <v>71</v>
      </c>
      <c r="C42" s="26"/>
      <c r="D42" s="26"/>
      <c r="E42" s="26"/>
      <c r="F42" s="26"/>
      <c r="G42" s="27">
        <v>375</v>
      </c>
      <c r="H42" s="34">
        <f t="shared" si="1"/>
        <v>0.01086</v>
      </c>
      <c r="I42" s="28"/>
      <c r="J42" s="28"/>
      <c r="K42" s="28"/>
    </row>
    <row r="43" spans="1:11" ht="15.75" customHeight="1" hidden="1">
      <c r="A43" s="8"/>
      <c r="B43" s="25"/>
      <c r="C43" s="26"/>
      <c r="D43" s="26"/>
      <c r="E43" s="26"/>
      <c r="F43" s="26"/>
      <c r="G43" s="27"/>
      <c r="H43" s="34">
        <f t="shared" si="1"/>
        <v>0</v>
      </c>
      <c r="I43" s="28"/>
      <c r="J43" s="28"/>
      <c r="K43" s="28"/>
    </row>
    <row r="44" spans="1:11" ht="15.75" customHeight="1" hidden="1">
      <c r="A44" s="8"/>
      <c r="B44" s="25"/>
      <c r="C44" s="26"/>
      <c r="D44" s="26"/>
      <c r="E44" s="26"/>
      <c r="F44" s="26"/>
      <c r="G44" s="27"/>
      <c r="H44" s="34">
        <f t="shared" si="1"/>
        <v>0</v>
      </c>
      <c r="I44" s="28"/>
      <c r="J44" s="28"/>
      <c r="K44" s="28"/>
    </row>
    <row r="45" spans="1:11" ht="38.25">
      <c r="A45" s="8">
        <v>9</v>
      </c>
      <c r="B45" s="25" t="s">
        <v>56</v>
      </c>
      <c r="C45" s="26"/>
      <c r="D45" s="26"/>
      <c r="E45" s="26"/>
      <c r="F45" s="26"/>
      <c r="G45" s="27">
        <v>475</v>
      </c>
      <c r="H45" s="34">
        <f t="shared" si="1"/>
        <v>0.01375</v>
      </c>
      <c r="I45" s="28"/>
      <c r="J45" s="28"/>
      <c r="K45" s="28"/>
    </row>
    <row r="46" spans="1:11" ht="27" customHeight="1">
      <c r="A46" s="8">
        <v>10</v>
      </c>
      <c r="B46" s="25" t="s">
        <v>75</v>
      </c>
      <c r="C46" s="26"/>
      <c r="D46" s="26"/>
      <c r="E46" s="26"/>
      <c r="F46" s="26"/>
      <c r="G46" s="27">
        <v>0</v>
      </c>
      <c r="H46" s="34">
        <f t="shared" si="1"/>
        <v>0</v>
      </c>
      <c r="I46" s="28"/>
      <c r="J46" s="28"/>
      <c r="K46" s="28"/>
    </row>
    <row r="47" spans="1:11" ht="27" customHeight="1">
      <c r="A47" s="8">
        <v>11</v>
      </c>
      <c r="B47" s="25" t="s">
        <v>79</v>
      </c>
      <c r="C47" s="26"/>
      <c r="D47" s="26"/>
      <c r="E47" s="26"/>
      <c r="F47" s="26"/>
      <c r="G47" s="27">
        <v>0</v>
      </c>
      <c r="H47" s="34">
        <f t="shared" si="1"/>
        <v>0</v>
      </c>
      <c r="I47" s="28"/>
      <c r="J47" s="28"/>
      <c r="K47" s="28"/>
    </row>
    <row r="48" spans="3:11" ht="12.75">
      <c r="C48" s="23"/>
      <c r="D48" s="23"/>
      <c r="E48" s="23"/>
      <c r="F48" s="23"/>
      <c r="G48" s="24"/>
      <c r="H48" s="33"/>
      <c r="I48" s="29"/>
      <c r="J48" s="29"/>
      <c r="K48" s="29"/>
    </row>
    <row r="49" spans="3:11" ht="12.75">
      <c r="C49" s="23"/>
      <c r="D49" s="23"/>
      <c r="E49" s="23"/>
      <c r="F49" s="23"/>
      <c r="G49" s="24"/>
      <c r="H49" s="33"/>
      <c r="I49" s="29"/>
      <c r="J49" s="29"/>
      <c r="K49" s="29"/>
    </row>
    <row r="50" spans="3:11" ht="12.75">
      <c r="C50" s="23"/>
      <c r="D50" s="23"/>
      <c r="E50" s="23"/>
      <c r="F50" s="23"/>
      <c r="G50" s="24"/>
      <c r="H50" s="33"/>
      <c r="I50" s="29"/>
      <c r="J50" s="29"/>
      <c r="K50" s="29"/>
    </row>
    <row r="51" spans="3:11" ht="12.75">
      <c r="C51" s="23"/>
      <c r="D51" s="23"/>
      <c r="E51" s="23"/>
      <c r="F51" s="23"/>
      <c r="G51" s="24"/>
      <c r="H51" s="33"/>
      <c r="I51" s="29"/>
      <c r="J51" s="29"/>
      <c r="K51" s="29"/>
    </row>
    <row r="52" spans="3:11" ht="12.75">
      <c r="C52" s="23"/>
      <c r="D52" s="23"/>
      <c r="E52" s="23"/>
      <c r="F52" s="23"/>
      <c r="G52" s="24"/>
      <c r="H52" s="33"/>
      <c r="I52" s="29"/>
      <c r="J52" s="29"/>
      <c r="K52" s="29"/>
    </row>
    <row r="53" spans="3:11" ht="12.75">
      <c r="C53" s="23"/>
      <c r="D53" s="23"/>
      <c r="E53" s="23"/>
      <c r="F53" s="23"/>
      <c r="G53" s="24"/>
      <c r="H53" s="32"/>
      <c r="I53" s="23"/>
      <c r="J53" s="23"/>
      <c r="K53" s="23"/>
    </row>
    <row r="54" spans="3:11" ht="12.75">
      <c r="C54" s="23"/>
      <c r="D54" s="23"/>
      <c r="E54" s="23"/>
      <c r="F54" s="23"/>
      <c r="G54" s="24"/>
      <c r="H54" s="32"/>
      <c r="I54" s="23"/>
      <c r="J54" s="23"/>
      <c r="K54" s="23"/>
    </row>
    <row r="55" spans="3:11" ht="12.75">
      <c r="C55" s="23"/>
      <c r="D55" s="23"/>
      <c r="E55" s="23"/>
      <c r="F55" s="23"/>
      <c r="G55" s="24"/>
      <c r="H55" s="32"/>
      <c r="I55" s="23"/>
      <c r="J55" s="23"/>
      <c r="K55" s="23"/>
    </row>
    <row r="56" spans="3:11" ht="12.75">
      <c r="C56" s="23"/>
      <c r="D56" s="23"/>
      <c r="E56" s="23"/>
      <c r="F56" s="23"/>
      <c r="G56" s="24"/>
      <c r="H56" s="32"/>
      <c r="I56" s="23"/>
      <c r="J56" s="23"/>
      <c r="K56" s="23"/>
    </row>
    <row r="57" spans="3:11" ht="12.75">
      <c r="C57" s="23"/>
      <c r="D57" s="23"/>
      <c r="E57" s="23"/>
      <c r="F57" s="23"/>
      <c r="G57" s="24"/>
      <c r="H57" s="32"/>
      <c r="I57" s="23"/>
      <c r="J57" s="23"/>
      <c r="K57" s="23"/>
    </row>
    <row r="58" spans="3:11" ht="12.75">
      <c r="C58" s="23"/>
      <c r="D58" s="23"/>
      <c r="E58" s="23"/>
      <c r="F58" s="23"/>
      <c r="G58" s="24"/>
      <c r="H58" s="32"/>
      <c r="I58" s="23"/>
      <c r="J58" s="23"/>
      <c r="K58" s="23"/>
    </row>
    <row r="59" spans="3:11" ht="12.75">
      <c r="C59" s="23"/>
      <c r="D59" s="23"/>
      <c r="E59" s="23"/>
      <c r="F59" s="23"/>
      <c r="G59" s="24"/>
      <c r="H59" s="32"/>
      <c r="I59" s="23"/>
      <c r="J59" s="23"/>
      <c r="K59" s="23"/>
    </row>
    <row r="60" spans="3:11" ht="12.75">
      <c r="C60" s="23"/>
      <c r="D60" s="23"/>
      <c r="E60" s="23"/>
      <c r="F60" s="23"/>
      <c r="G60" s="24"/>
      <c r="H60" s="32"/>
      <c r="I60" s="23"/>
      <c r="J60" s="23"/>
      <c r="K60" s="23"/>
    </row>
    <row r="61" spans="3:11" ht="12.75">
      <c r="C61" s="23"/>
      <c r="D61" s="23"/>
      <c r="E61" s="23"/>
      <c r="F61" s="23"/>
      <c r="G61" s="24"/>
      <c r="H61" s="32"/>
      <c r="I61" s="23"/>
      <c r="J61" s="23"/>
      <c r="K61" s="23"/>
    </row>
    <row r="62" spans="3:11" ht="12.75">
      <c r="C62" s="23"/>
      <c r="D62" s="23"/>
      <c r="E62" s="23"/>
      <c r="F62" s="23"/>
      <c r="G62" s="24"/>
      <c r="H62" s="32"/>
      <c r="I62" s="23"/>
      <c r="J62" s="23"/>
      <c r="K62" s="23"/>
    </row>
    <row r="63" spans="3:11" ht="12.75">
      <c r="C63" s="23"/>
      <c r="D63" s="23"/>
      <c r="E63" s="23"/>
      <c r="F63" s="23"/>
      <c r="G63" s="24"/>
      <c r="H63" s="32"/>
      <c r="I63" s="23"/>
      <c r="J63" s="23"/>
      <c r="K63" s="23"/>
    </row>
    <row r="64" spans="3:11" ht="12.75">
      <c r="C64" s="23"/>
      <c r="D64" s="23"/>
      <c r="E64" s="23"/>
      <c r="F64" s="23"/>
      <c r="G64" s="24"/>
      <c r="H64" s="32"/>
      <c r="I64" s="23"/>
      <c r="J64" s="23"/>
      <c r="K64" s="23"/>
    </row>
    <row r="65" spans="3:11" ht="12.75">
      <c r="C65" s="23"/>
      <c r="D65" s="23"/>
      <c r="E65" s="23"/>
      <c r="F65" s="23"/>
      <c r="G65" s="24"/>
      <c r="H65" s="32"/>
      <c r="I65" s="23"/>
      <c r="J65" s="23"/>
      <c r="K65" s="23"/>
    </row>
    <row r="66" spans="3:11" ht="12.75">
      <c r="C66" s="23"/>
      <c r="D66" s="23"/>
      <c r="E66" s="23"/>
      <c r="F66" s="23"/>
      <c r="G66" s="24"/>
      <c r="H66" s="32"/>
      <c r="I66" s="23"/>
      <c r="J66" s="23"/>
      <c r="K66" s="23"/>
    </row>
    <row r="67" spans="3:11" ht="12.75">
      <c r="C67" s="23"/>
      <c r="D67" s="23"/>
      <c r="E67" s="23"/>
      <c r="F67" s="23"/>
      <c r="G67" s="24"/>
      <c r="H67" s="32"/>
      <c r="I67" s="23"/>
      <c r="J67" s="23"/>
      <c r="K67" s="23"/>
    </row>
    <row r="68" spans="3:11" ht="12.75">
      <c r="C68" s="23"/>
      <c r="D68" s="23"/>
      <c r="E68" s="23"/>
      <c r="F68" s="23"/>
      <c r="G68" s="24"/>
      <c r="H68" s="32"/>
      <c r="I68" s="23"/>
      <c r="J68" s="23"/>
      <c r="K68" s="23"/>
    </row>
    <row r="69" spans="3:11" ht="12.75">
      <c r="C69" s="23"/>
      <c r="D69" s="23"/>
      <c r="E69" s="23"/>
      <c r="F69" s="23"/>
      <c r="G69" s="24"/>
      <c r="H69" s="32"/>
      <c r="I69" s="23"/>
      <c r="J69" s="23"/>
      <c r="K69" s="23"/>
    </row>
    <row r="70" spans="3:11" ht="12.75">
      <c r="C70" s="23"/>
      <c r="D70" s="23"/>
      <c r="E70" s="23"/>
      <c r="F70" s="23"/>
      <c r="G70" s="24"/>
      <c r="H70" s="32"/>
      <c r="I70" s="23"/>
      <c r="J70" s="23"/>
      <c r="K70" s="23"/>
    </row>
    <row r="71" spans="3:11" ht="12.75">
      <c r="C71" s="23"/>
      <c r="D71" s="23"/>
      <c r="E71" s="23"/>
      <c r="F71" s="23"/>
      <c r="G71" s="24"/>
      <c r="H71" s="32"/>
      <c r="I71" s="23"/>
      <c r="J71" s="23"/>
      <c r="K71" s="23"/>
    </row>
    <row r="72" spans="3:11" ht="12.75">
      <c r="C72" s="23"/>
      <c r="D72" s="23"/>
      <c r="E72" s="23"/>
      <c r="F72" s="23"/>
      <c r="G72" s="24"/>
      <c r="H72" s="32"/>
      <c r="I72" s="23"/>
      <c r="J72" s="23"/>
      <c r="K72" s="23"/>
    </row>
    <row r="73" spans="3:11" ht="12.75">
      <c r="C73" s="23"/>
      <c r="D73" s="23"/>
      <c r="E73" s="23"/>
      <c r="F73" s="23"/>
      <c r="G73" s="24"/>
      <c r="H73" s="32"/>
      <c r="I73" s="23"/>
      <c r="J73" s="23"/>
      <c r="K73" s="23"/>
    </row>
  </sheetData>
  <mergeCells count="23">
    <mergeCell ref="A34:C34"/>
    <mergeCell ref="B13:K13"/>
    <mergeCell ref="A15:A20"/>
    <mergeCell ref="K15:K18"/>
    <mergeCell ref="B20:K20"/>
    <mergeCell ref="J6:K6"/>
    <mergeCell ref="H7:K7"/>
    <mergeCell ref="H8:K9"/>
    <mergeCell ref="B11:K11"/>
    <mergeCell ref="B12:K12"/>
    <mergeCell ref="H15:H18"/>
    <mergeCell ref="I15:I18"/>
    <mergeCell ref="J15:J18"/>
    <mergeCell ref="E15:E18"/>
    <mergeCell ref="F15:F18"/>
    <mergeCell ref="G15:G18"/>
    <mergeCell ref="B15:B18"/>
    <mergeCell ref="C15:C18"/>
    <mergeCell ref="D15:D18"/>
    <mergeCell ref="I1:K1"/>
    <mergeCell ref="I2:K2"/>
    <mergeCell ref="I3:K3"/>
    <mergeCell ref="I4:K4"/>
  </mergeCells>
  <printOptions/>
  <pageMargins left="0.1968503937007874" right="0.1968503937007874" top="0.2" bottom="0.1968503937007874" header="0.5118110236220472" footer="0"/>
  <pageSetup fitToHeight="0" horizontalDpi="600" verticalDpi="600" orientation="landscape" paperSize="9" scale="80" r:id="rId2"/>
  <rowBreaks count="1" manualBreakCount="1">
    <brk id="29" max="10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4"/>
  <sheetViews>
    <sheetView view="pageBreakPreview" zoomScaleSheetLayoutView="100" workbookViewId="0" topLeftCell="A1">
      <selection activeCell="J4" sqref="J4:K4"/>
    </sheetView>
  </sheetViews>
  <sheetFormatPr defaultColWidth="9.140625" defaultRowHeight="12.75"/>
  <cols>
    <col min="1" max="1" width="5.8515625" style="2" customWidth="1"/>
    <col min="2" max="2" width="60.140625" style="3" customWidth="1"/>
    <col min="3" max="3" width="6.7109375" style="2" customWidth="1"/>
    <col min="4" max="4" width="9.140625" style="2" customWidth="1"/>
    <col min="5" max="5" width="10.57421875" style="2" customWidth="1"/>
    <col min="6" max="6" width="14.140625" style="2" customWidth="1"/>
    <col min="7" max="7" width="11.57421875" style="4" customWidth="1"/>
    <col min="8" max="8" width="12.57421875" style="31" customWidth="1"/>
    <col min="9" max="9" width="9.7109375" style="2" customWidth="1"/>
    <col min="10" max="10" width="18.00390625" style="2" customWidth="1"/>
    <col min="11" max="11" width="13.00390625" style="2" customWidth="1"/>
    <col min="12" max="12" width="7.140625" style="2" customWidth="1"/>
    <col min="13" max="16384" width="9.140625" style="2" customWidth="1"/>
  </cols>
  <sheetData>
    <row r="1" spans="10:11" ht="12.75">
      <c r="J1" s="83" t="s">
        <v>99</v>
      </c>
      <c r="K1" s="83"/>
    </row>
    <row r="2" spans="10:11" ht="12.75">
      <c r="J2" s="94" t="s">
        <v>88</v>
      </c>
      <c r="K2" s="94"/>
    </row>
    <row r="3" spans="10:11" ht="12.75">
      <c r="J3" s="94" t="s">
        <v>89</v>
      </c>
      <c r="K3" s="94"/>
    </row>
    <row r="4" spans="10:12" ht="12.75">
      <c r="J4" s="94" t="s">
        <v>102</v>
      </c>
      <c r="K4" s="94"/>
      <c r="L4" s="55"/>
    </row>
    <row r="6" spans="8:11" s="1" customFormat="1" ht="12.75">
      <c r="H6" s="30"/>
      <c r="J6" s="84" t="s">
        <v>47</v>
      </c>
      <c r="K6" s="84"/>
    </row>
    <row r="7" spans="8:11" s="1" customFormat="1" ht="12.75">
      <c r="H7" s="83" t="s">
        <v>25</v>
      </c>
      <c r="I7" s="83"/>
      <c r="J7" s="83"/>
      <c r="K7" s="83"/>
    </row>
    <row r="8" spans="8:11" s="1" customFormat="1" ht="22.5" customHeight="1">
      <c r="H8" s="85" t="s">
        <v>94</v>
      </c>
      <c r="I8" s="85"/>
      <c r="J8" s="85"/>
      <c r="K8" s="85"/>
    </row>
    <row r="9" spans="8:11" s="1" customFormat="1" ht="21" customHeight="1">
      <c r="H9" s="85"/>
      <c r="I9" s="85"/>
      <c r="J9" s="85"/>
      <c r="K9" s="85"/>
    </row>
    <row r="11" spans="2:11" ht="15">
      <c r="B11" s="105" t="s">
        <v>10</v>
      </c>
      <c r="C11" s="105"/>
      <c r="D11" s="105"/>
      <c r="E11" s="105"/>
      <c r="F11" s="105"/>
      <c r="G11" s="105"/>
      <c r="H11" s="105"/>
      <c r="I11" s="105"/>
      <c r="J11" s="105"/>
      <c r="K11" s="105"/>
    </row>
    <row r="12" spans="2:11" ht="15">
      <c r="B12" s="105" t="s">
        <v>96</v>
      </c>
      <c r="C12" s="105"/>
      <c r="D12" s="105"/>
      <c r="E12" s="105"/>
      <c r="F12" s="105"/>
      <c r="G12" s="105"/>
      <c r="H12" s="105"/>
      <c r="I12" s="105"/>
      <c r="J12" s="105"/>
      <c r="K12" s="105"/>
    </row>
    <row r="13" spans="2:11" ht="15">
      <c r="B13" s="105" t="s">
        <v>21</v>
      </c>
      <c r="C13" s="105"/>
      <c r="D13" s="105"/>
      <c r="E13" s="105"/>
      <c r="F13" s="105"/>
      <c r="G13" s="105"/>
      <c r="H13" s="105"/>
      <c r="I13" s="105"/>
      <c r="J13" s="105"/>
      <c r="K13" s="105"/>
    </row>
    <row r="15" spans="1:11" ht="32.25" customHeight="1">
      <c r="A15" s="101" t="s">
        <v>38</v>
      </c>
      <c r="B15" s="86" t="s">
        <v>0</v>
      </c>
      <c r="C15" s="100" t="s">
        <v>1</v>
      </c>
      <c r="D15" s="65" t="s">
        <v>2</v>
      </c>
      <c r="E15" s="65" t="s">
        <v>3</v>
      </c>
      <c r="F15" s="65" t="s">
        <v>4</v>
      </c>
      <c r="G15" s="69" t="s">
        <v>51</v>
      </c>
      <c r="H15" s="65" t="s">
        <v>52</v>
      </c>
      <c r="I15" s="65" t="s">
        <v>53</v>
      </c>
      <c r="J15" s="65" t="s">
        <v>54</v>
      </c>
      <c r="K15" s="65" t="s">
        <v>55</v>
      </c>
    </row>
    <row r="16" spans="1:11" ht="33.75" customHeight="1">
      <c r="A16" s="102"/>
      <c r="B16" s="86"/>
      <c r="C16" s="100"/>
      <c r="D16" s="65"/>
      <c r="E16" s="65"/>
      <c r="F16" s="65"/>
      <c r="G16" s="69"/>
      <c r="H16" s="65"/>
      <c r="I16" s="65"/>
      <c r="J16" s="65"/>
      <c r="K16" s="65"/>
    </row>
    <row r="17" spans="1:11" ht="39.75" customHeight="1">
      <c r="A17" s="102"/>
      <c r="B17" s="86"/>
      <c r="C17" s="100"/>
      <c r="D17" s="65"/>
      <c r="E17" s="65"/>
      <c r="F17" s="65"/>
      <c r="G17" s="69"/>
      <c r="H17" s="65"/>
      <c r="I17" s="65"/>
      <c r="J17" s="65"/>
      <c r="K17" s="65"/>
    </row>
    <row r="18" spans="1:11" ht="60" customHeight="1">
      <c r="A18" s="102"/>
      <c r="B18" s="86"/>
      <c r="C18" s="100"/>
      <c r="D18" s="65"/>
      <c r="E18" s="65"/>
      <c r="F18" s="65"/>
      <c r="G18" s="69"/>
      <c r="H18" s="65"/>
      <c r="I18" s="65"/>
      <c r="J18" s="65"/>
      <c r="K18" s="65"/>
    </row>
    <row r="19" spans="1:11" ht="12.75">
      <c r="A19" s="102"/>
      <c r="B19" s="5">
        <v>1</v>
      </c>
      <c r="C19" s="6">
        <v>2</v>
      </c>
      <c r="D19" s="6">
        <v>3</v>
      </c>
      <c r="E19" s="6">
        <v>4</v>
      </c>
      <c r="F19" s="6">
        <v>5</v>
      </c>
      <c r="G19" s="7">
        <v>6</v>
      </c>
      <c r="H19" s="6">
        <v>7</v>
      </c>
      <c r="I19" s="6">
        <v>8</v>
      </c>
      <c r="J19" s="6">
        <v>9</v>
      </c>
      <c r="K19" s="6">
        <v>10</v>
      </c>
    </row>
    <row r="20" spans="1:11" ht="12.75" hidden="1">
      <c r="A20" s="103"/>
      <c r="B20" s="107" t="s">
        <v>8</v>
      </c>
      <c r="C20" s="108"/>
      <c r="D20" s="108"/>
      <c r="E20" s="108"/>
      <c r="F20" s="108"/>
      <c r="G20" s="108"/>
      <c r="H20" s="108"/>
      <c r="I20" s="108"/>
      <c r="J20" s="108"/>
      <c r="K20" s="108"/>
    </row>
    <row r="21" spans="1:11" ht="38.25">
      <c r="A21" s="8">
        <v>1</v>
      </c>
      <c r="B21" s="9" t="s">
        <v>57</v>
      </c>
      <c r="C21" s="10" t="s">
        <v>5</v>
      </c>
      <c r="D21" s="11">
        <f>'2017'!E21</f>
        <v>100</v>
      </c>
      <c r="E21" s="11">
        <v>100</v>
      </c>
      <c r="F21" s="12" t="s">
        <v>6</v>
      </c>
      <c r="G21" s="13"/>
      <c r="H21" s="14"/>
      <c r="I21" s="12" t="s">
        <v>6</v>
      </c>
      <c r="J21" s="15">
        <f>IF(D21&gt;E21,D21/E21,E21/D21)*100</f>
        <v>100</v>
      </c>
      <c r="K21" s="12" t="s">
        <v>6</v>
      </c>
    </row>
    <row r="22" spans="1:11" ht="25.5">
      <c r="A22" s="8">
        <v>2</v>
      </c>
      <c r="B22" s="9" t="s">
        <v>35</v>
      </c>
      <c r="C22" s="10" t="s">
        <v>5</v>
      </c>
      <c r="D22" s="11">
        <f>'2017'!E22</f>
        <v>50</v>
      </c>
      <c r="E22" s="11">
        <v>50</v>
      </c>
      <c r="F22" s="12" t="s">
        <v>6</v>
      </c>
      <c r="G22" s="13"/>
      <c r="H22" s="14"/>
      <c r="I22" s="12" t="s">
        <v>6</v>
      </c>
      <c r="J22" s="15">
        <f aca="true" t="shared" si="0" ref="J22:J32">IF(D22&gt;E22,D22/E22,E22/D22)*100</f>
        <v>100</v>
      </c>
      <c r="K22" s="12" t="s">
        <v>6</v>
      </c>
    </row>
    <row r="23" spans="1:11" ht="63.75">
      <c r="A23" s="8">
        <v>3</v>
      </c>
      <c r="B23" s="16" t="s">
        <v>60</v>
      </c>
      <c r="C23" s="10" t="s">
        <v>5</v>
      </c>
      <c r="D23" s="11">
        <f>'2017'!E23</f>
        <v>100</v>
      </c>
      <c r="E23" s="11">
        <v>100</v>
      </c>
      <c r="F23" s="12" t="s">
        <v>6</v>
      </c>
      <c r="G23" s="13"/>
      <c r="H23" s="14"/>
      <c r="I23" s="12" t="s">
        <v>6</v>
      </c>
      <c r="J23" s="15">
        <f t="shared" si="0"/>
        <v>100</v>
      </c>
      <c r="K23" s="12" t="s">
        <v>6</v>
      </c>
    </row>
    <row r="24" spans="1:11" ht="25.5">
      <c r="A24" s="8">
        <v>4</v>
      </c>
      <c r="B24" s="9" t="s">
        <v>36</v>
      </c>
      <c r="C24" s="10" t="s">
        <v>5</v>
      </c>
      <c r="D24" s="11">
        <f>'2017'!E24</f>
        <v>30</v>
      </c>
      <c r="E24" s="11">
        <v>30</v>
      </c>
      <c r="F24" s="12" t="s">
        <v>6</v>
      </c>
      <c r="G24" s="13"/>
      <c r="H24" s="14"/>
      <c r="I24" s="12" t="s">
        <v>6</v>
      </c>
      <c r="J24" s="15">
        <f t="shared" si="0"/>
        <v>100</v>
      </c>
      <c r="K24" s="12"/>
    </row>
    <row r="25" spans="1:11" ht="63.75">
      <c r="A25" s="8">
        <v>5</v>
      </c>
      <c r="B25" s="17" t="s">
        <v>58</v>
      </c>
      <c r="C25" s="10" t="s">
        <v>5</v>
      </c>
      <c r="D25" s="11">
        <f>'2017'!E25</f>
        <v>100</v>
      </c>
      <c r="E25" s="11">
        <v>100</v>
      </c>
      <c r="F25" s="12" t="s">
        <v>6</v>
      </c>
      <c r="G25" s="13"/>
      <c r="H25" s="14"/>
      <c r="I25" s="12" t="s">
        <v>6</v>
      </c>
      <c r="J25" s="15">
        <f t="shared" si="0"/>
        <v>100</v>
      </c>
      <c r="K25" s="12"/>
    </row>
    <row r="26" spans="1:11" ht="38.25">
      <c r="A26" s="8">
        <v>6</v>
      </c>
      <c r="B26" s="9" t="s">
        <v>61</v>
      </c>
      <c r="C26" s="10" t="s">
        <v>5</v>
      </c>
      <c r="D26" s="11">
        <f>'2017'!E26</f>
        <v>92.8</v>
      </c>
      <c r="E26" s="11">
        <v>92.8</v>
      </c>
      <c r="F26" s="12" t="s">
        <v>6</v>
      </c>
      <c r="G26" s="13"/>
      <c r="H26" s="14"/>
      <c r="I26" s="12" t="s">
        <v>6</v>
      </c>
      <c r="J26" s="15">
        <f t="shared" si="0"/>
        <v>100</v>
      </c>
      <c r="K26" s="12" t="s">
        <v>6</v>
      </c>
    </row>
    <row r="27" spans="1:11" ht="38.25">
      <c r="A27" s="8">
        <v>7</v>
      </c>
      <c r="B27" s="18" t="s">
        <v>37</v>
      </c>
      <c r="C27" s="10" t="s">
        <v>5</v>
      </c>
      <c r="D27" s="11">
        <f>'2017'!E27</f>
        <v>98</v>
      </c>
      <c r="E27" s="11">
        <v>98</v>
      </c>
      <c r="F27" s="12" t="s">
        <v>6</v>
      </c>
      <c r="G27" s="13"/>
      <c r="H27" s="14"/>
      <c r="I27" s="12" t="s">
        <v>6</v>
      </c>
      <c r="J27" s="15">
        <f t="shared" si="0"/>
        <v>100</v>
      </c>
      <c r="K27" s="12" t="s">
        <v>6</v>
      </c>
    </row>
    <row r="28" spans="1:11" ht="12.75">
      <c r="A28" s="8">
        <v>8</v>
      </c>
      <c r="B28" s="36" t="s">
        <v>62</v>
      </c>
      <c r="C28" s="19" t="s">
        <v>63</v>
      </c>
      <c r="D28" s="11">
        <v>290</v>
      </c>
      <c r="E28" s="11">
        <v>290</v>
      </c>
      <c r="F28" s="12"/>
      <c r="G28" s="13"/>
      <c r="H28" s="14"/>
      <c r="I28" s="12"/>
      <c r="J28" s="15">
        <f t="shared" si="0"/>
        <v>100</v>
      </c>
      <c r="K28" s="12"/>
    </row>
    <row r="29" spans="1:11" ht="25.5">
      <c r="A29" s="8">
        <v>9</v>
      </c>
      <c r="B29" s="36" t="s">
        <v>64</v>
      </c>
      <c r="C29" s="12" t="s">
        <v>5</v>
      </c>
      <c r="D29" s="11">
        <v>92</v>
      </c>
      <c r="E29" s="11">
        <v>92</v>
      </c>
      <c r="F29" s="12"/>
      <c r="G29" s="13"/>
      <c r="H29" s="14"/>
      <c r="I29" s="12"/>
      <c r="J29" s="15">
        <f t="shared" si="0"/>
        <v>100</v>
      </c>
      <c r="K29" s="12"/>
    </row>
    <row r="30" spans="1:11" ht="51">
      <c r="A30" s="8">
        <v>10</v>
      </c>
      <c r="B30" s="36" t="s">
        <v>65</v>
      </c>
      <c r="C30" s="12" t="s">
        <v>5</v>
      </c>
      <c r="D30" s="11">
        <v>80</v>
      </c>
      <c r="E30" s="11">
        <v>80</v>
      </c>
      <c r="F30" s="12"/>
      <c r="G30" s="13"/>
      <c r="H30" s="14"/>
      <c r="I30" s="12"/>
      <c r="J30" s="15">
        <f t="shared" si="0"/>
        <v>100</v>
      </c>
      <c r="K30" s="12"/>
    </row>
    <row r="31" spans="1:11" ht="63.75">
      <c r="A31" s="8">
        <v>11</v>
      </c>
      <c r="B31" s="35" t="s">
        <v>59</v>
      </c>
      <c r="C31" s="19" t="s">
        <v>5</v>
      </c>
      <c r="D31" s="11">
        <f>'2017'!E31</f>
        <v>98</v>
      </c>
      <c r="E31" s="11">
        <v>98</v>
      </c>
      <c r="F31" s="12" t="s">
        <v>6</v>
      </c>
      <c r="G31" s="13" t="s">
        <v>6</v>
      </c>
      <c r="H31" s="14"/>
      <c r="I31" s="12" t="s">
        <v>6</v>
      </c>
      <c r="J31" s="15">
        <f t="shared" si="0"/>
        <v>100</v>
      </c>
      <c r="K31" s="12" t="s">
        <v>6</v>
      </c>
    </row>
    <row r="32" spans="1:11" ht="38.25">
      <c r="A32" s="8">
        <v>12</v>
      </c>
      <c r="B32" s="35" t="s">
        <v>81</v>
      </c>
      <c r="C32" s="19" t="s">
        <v>82</v>
      </c>
      <c r="D32" s="11">
        <v>1</v>
      </c>
      <c r="E32" s="11">
        <v>1</v>
      </c>
      <c r="F32" s="12" t="s">
        <v>6</v>
      </c>
      <c r="G32" s="13" t="s">
        <v>6</v>
      </c>
      <c r="H32" s="14"/>
      <c r="I32" s="12" t="s">
        <v>6</v>
      </c>
      <c r="J32" s="15">
        <f t="shared" si="0"/>
        <v>100</v>
      </c>
      <c r="K32" s="12" t="s">
        <v>6</v>
      </c>
    </row>
    <row r="33" spans="1:11" ht="18.75" customHeight="1">
      <c r="A33" s="8"/>
      <c r="B33" s="20" t="s">
        <v>7</v>
      </c>
      <c r="C33" s="21"/>
      <c r="D33" s="12" t="s">
        <v>6</v>
      </c>
      <c r="E33" s="12" t="s">
        <v>6</v>
      </c>
      <c r="F33" s="12" t="s">
        <v>6</v>
      </c>
      <c r="G33" s="22">
        <v>40644.378</v>
      </c>
      <c r="H33" s="14" t="s">
        <v>6</v>
      </c>
      <c r="I33" s="12" t="s">
        <v>6</v>
      </c>
      <c r="J33" s="12" t="s">
        <v>6</v>
      </c>
      <c r="K33" s="15">
        <f>(J31+J30+J29+J28+J27+J26+J25+J24+J23+J22+J21)/11</f>
        <v>100</v>
      </c>
    </row>
    <row r="34" spans="1:11" ht="21.75" customHeight="1">
      <c r="A34" s="104" t="s">
        <v>39</v>
      </c>
      <c r="B34" s="104"/>
      <c r="C34" s="104"/>
      <c r="D34" s="23"/>
      <c r="E34" s="23"/>
      <c r="F34" s="23"/>
      <c r="G34" s="24"/>
      <c r="H34" s="32"/>
      <c r="I34" s="23"/>
      <c r="J34" s="23"/>
      <c r="K34" s="23"/>
    </row>
    <row r="35" spans="1:11" ht="25.5">
      <c r="A35" s="8">
        <v>1</v>
      </c>
      <c r="B35" s="25" t="s">
        <v>40</v>
      </c>
      <c r="C35" s="26"/>
      <c r="D35" s="26"/>
      <c r="E35" s="26"/>
      <c r="F35" s="26"/>
      <c r="G35" s="27">
        <v>435.8</v>
      </c>
      <c r="H35" s="34">
        <f aca="true" t="shared" si="1" ref="H35:H43">G35/40644.378</f>
        <v>0.01072</v>
      </c>
      <c r="I35" s="28"/>
      <c r="J35" s="28"/>
      <c r="K35" s="28"/>
    </row>
    <row r="36" spans="1:11" ht="25.5">
      <c r="A36" s="8">
        <v>2</v>
      </c>
      <c r="B36" s="25" t="s">
        <v>41</v>
      </c>
      <c r="C36" s="26"/>
      <c r="D36" s="26"/>
      <c r="E36" s="26"/>
      <c r="F36" s="26"/>
      <c r="G36" s="27">
        <v>1985.2</v>
      </c>
      <c r="H36" s="34">
        <f t="shared" si="1"/>
        <v>0.04884</v>
      </c>
      <c r="I36" s="28"/>
      <c r="J36" s="28"/>
      <c r="K36" s="28"/>
    </row>
    <row r="37" spans="1:11" ht="25.5">
      <c r="A37" s="8">
        <v>3</v>
      </c>
      <c r="B37" s="37" t="s">
        <v>84</v>
      </c>
      <c r="C37" s="26"/>
      <c r="D37" s="26"/>
      <c r="E37" s="26"/>
      <c r="F37" s="26"/>
      <c r="G37" s="27">
        <v>5806.5</v>
      </c>
      <c r="H37" s="34">
        <f t="shared" si="1"/>
        <v>0.14286</v>
      </c>
      <c r="I37" s="28"/>
      <c r="J37" s="28"/>
      <c r="K37" s="28"/>
    </row>
    <row r="38" spans="1:11" ht="38.25">
      <c r="A38" s="8">
        <v>4</v>
      </c>
      <c r="B38" s="25" t="s">
        <v>42</v>
      </c>
      <c r="C38" s="26"/>
      <c r="D38" s="26"/>
      <c r="E38" s="26"/>
      <c r="F38" s="26"/>
      <c r="G38" s="27">
        <v>510.3</v>
      </c>
      <c r="H38" s="34">
        <f t="shared" si="1"/>
        <v>0.01256</v>
      </c>
      <c r="I38" s="28"/>
      <c r="J38" s="28"/>
      <c r="K38" s="28"/>
    </row>
    <row r="39" spans="1:11" ht="12.75">
      <c r="A39" s="8">
        <v>5</v>
      </c>
      <c r="B39" s="25" t="s">
        <v>66</v>
      </c>
      <c r="C39" s="26"/>
      <c r="D39" s="26"/>
      <c r="E39" s="26"/>
      <c r="F39" s="26"/>
      <c r="G39" s="27">
        <v>827.5</v>
      </c>
      <c r="H39" s="34">
        <f t="shared" si="1"/>
        <v>0.02036</v>
      </c>
      <c r="I39" s="28"/>
      <c r="J39" s="28"/>
      <c r="K39" s="28"/>
    </row>
    <row r="40" spans="1:11" ht="25.5">
      <c r="A40" s="8">
        <v>6</v>
      </c>
      <c r="B40" s="25" t="s">
        <v>43</v>
      </c>
      <c r="C40" s="26"/>
      <c r="D40" s="26"/>
      <c r="E40" s="26"/>
      <c r="F40" s="26"/>
      <c r="G40" s="27">
        <v>422.4</v>
      </c>
      <c r="H40" s="34">
        <f t="shared" si="1"/>
        <v>0.01039</v>
      </c>
      <c r="I40" s="28"/>
      <c r="J40" s="28"/>
      <c r="K40" s="28"/>
    </row>
    <row r="41" spans="1:11" ht="33" customHeight="1">
      <c r="A41" s="8">
        <v>7</v>
      </c>
      <c r="B41" s="25" t="s">
        <v>80</v>
      </c>
      <c r="C41" s="26"/>
      <c r="D41" s="26"/>
      <c r="E41" s="26"/>
      <c r="F41" s="26"/>
      <c r="G41" s="27">
        <v>0</v>
      </c>
      <c r="H41" s="34">
        <f t="shared" si="1"/>
        <v>0</v>
      </c>
      <c r="I41" s="28"/>
      <c r="J41" s="28"/>
      <c r="K41" s="28"/>
    </row>
    <row r="42" spans="1:11" ht="40.5" customHeight="1">
      <c r="A42" s="8">
        <v>8</v>
      </c>
      <c r="B42" s="25" t="s">
        <v>71</v>
      </c>
      <c r="C42" s="26"/>
      <c r="D42" s="26"/>
      <c r="E42" s="26"/>
      <c r="F42" s="26"/>
      <c r="G42" s="27">
        <v>0</v>
      </c>
      <c r="H42" s="34">
        <f t="shared" si="1"/>
        <v>0</v>
      </c>
      <c r="I42" s="28"/>
      <c r="J42" s="28"/>
      <c r="K42" s="28"/>
    </row>
    <row r="43" spans="1:11" ht="28.5" customHeight="1">
      <c r="A43" s="8">
        <v>9</v>
      </c>
      <c r="B43" s="25" t="s">
        <v>86</v>
      </c>
      <c r="C43" s="26"/>
      <c r="D43" s="26"/>
      <c r="E43" s="26"/>
      <c r="F43" s="26"/>
      <c r="G43" s="27">
        <v>30000</v>
      </c>
      <c r="H43" s="34">
        <f t="shared" si="1"/>
        <v>0.73811</v>
      </c>
      <c r="I43" s="28"/>
      <c r="J43" s="28"/>
      <c r="K43" s="28"/>
    </row>
    <row r="44" spans="1:11" ht="21.75" customHeight="1" hidden="1">
      <c r="A44" s="8"/>
      <c r="B44" s="25"/>
      <c r="C44" s="26"/>
      <c r="D44" s="26"/>
      <c r="E44" s="26"/>
      <c r="F44" s="26"/>
      <c r="G44" s="27"/>
      <c r="H44" s="34">
        <f>G44/34543.9</f>
        <v>0</v>
      </c>
      <c r="I44" s="28"/>
      <c r="J44" s="28"/>
      <c r="K44" s="28"/>
    </row>
    <row r="45" spans="1:11" ht="42" customHeight="1">
      <c r="A45" s="8">
        <v>10</v>
      </c>
      <c r="B45" s="25" t="s">
        <v>56</v>
      </c>
      <c r="C45" s="26"/>
      <c r="D45" s="26"/>
      <c r="E45" s="26"/>
      <c r="F45" s="26"/>
      <c r="G45" s="27">
        <v>0</v>
      </c>
      <c r="H45" s="34">
        <f>G45/40644.378</f>
        <v>0</v>
      </c>
      <c r="I45" s="28"/>
      <c r="J45" s="28"/>
      <c r="K45" s="28"/>
    </row>
    <row r="46" spans="1:11" ht="27" customHeight="1">
      <c r="A46" s="8">
        <v>11</v>
      </c>
      <c r="B46" s="25" t="s">
        <v>75</v>
      </c>
      <c r="C46" s="26"/>
      <c r="D46" s="26"/>
      <c r="E46" s="26"/>
      <c r="F46" s="26"/>
      <c r="G46" s="27">
        <v>656.7</v>
      </c>
      <c r="H46" s="34">
        <f>G46/40644.378</f>
        <v>0.01616</v>
      </c>
      <c r="I46" s="28"/>
      <c r="J46" s="28"/>
      <c r="K46" s="28"/>
    </row>
    <row r="47" spans="1:11" ht="27" customHeight="1">
      <c r="A47" s="8">
        <v>12</v>
      </c>
      <c r="B47" s="25" t="s">
        <v>79</v>
      </c>
      <c r="C47" s="26"/>
      <c r="D47" s="26"/>
      <c r="E47" s="26"/>
      <c r="F47" s="26"/>
      <c r="G47" s="27">
        <v>0</v>
      </c>
      <c r="H47" s="34">
        <f>G47/40644.378</f>
        <v>0</v>
      </c>
      <c r="I47" s="28"/>
      <c r="J47" s="28"/>
      <c r="K47" s="28"/>
    </row>
    <row r="48" spans="3:11" ht="12.75">
      <c r="C48" s="23"/>
      <c r="D48" s="23"/>
      <c r="E48" s="23"/>
      <c r="F48" s="23"/>
      <c r="G48" s="24"/>
      <c r="H48" s="33"/>
      <c r="I48" s="29"/>
      <c r="J48" s="29"/>
      <c r="K48" s="29"/>
    </row>
    <row r="49" spans="1:6" s="1" customFormat="1" ht="12.75">
      <c r="A49" s="51" t="s">
        <v>91</v>
      </c>
      <c r="F49" s="48"/>
    </row>
    <row r="50" spans="1:6" s="1" customFormat="1" ht="12.75">
      <c r="A50" s="51" t="s">
        <v>92</v>
      </c>
      <c r="F50" s="48"/>
    </row>
    <row r="51" spans="3:11" ht="12.75">
      <c r="C51" s="23"/>
      <c r="D51" s="23"/>
      <c r="E51" s="23"/>
      <c r="F51" s="23"/>
      <c r="G51" s="24"/>
      <c r="H51" s="33"/>
      <c r="I51" s="29"/>
      <c r="J51" s="29"/>
      <c r="K51" s="29"/>
    </row>
    <row r="52" spans="3:11" ht="12.75">
      <c r="C52" s="23"/>
      <c r="D52" s="23"/>
      <c r="E52" s="23"/>
      <c r="F52" s="23"/>
      <c r="G52" s="24"/>
      <c r="H52" s="33"/>
      <c r="I52" s="29"/>
      <c r="J52" s="29"/>
      <c r="K52" s="29"/>
    </row>
    <row r="53" spans="3:11" ht="12.75">
      <c r="C53" s="23"/>
      <c r="D53" s="23"/>
      <c r="E53" s="23"/>
      <c r="F53" s="23"/>
      <c r="G53" s="24"/>
      <c r="H53" s="33"/>
      <c r="I53" s="29"/>
      <c r="J53" s="29"/>
      <c r="K53" s="29"/>
    </row>
    <row r="54" spans="3:11" ht="12.75">
      <c r="C54" s="23"/>
      <c r="D54" s="23"/>
      <c r="E54" s="23"/>
      <c r="F54" s="23"/>
      <c r="G54" s="24"/>
      <c r="H54" s="32"/>
      <c r="I54" s="23"/>
      <c r="J54" s="23"/>
      <c r="K54" s="23"/>
    </row>
    <row r="55" spans="3:11" ht="12.75">
      <c r="C55" s="23"/>
      <c r="D55" s="23"/>
      <c r="E55" s="23"/>
      <c r="F55" s="23"/>
      <c r="G55" s="24"/>
      <c r="H55" s="32"/>
      <c r="I55" s="23"/>
      <c r="J55" s="23"/>
      <c r="K55" s="23"/>
    </row>
    <row r="56" spans="3:11" ht="12.75">
      <c r="C56" s="23"/>
      <c r="D56" s="23"/>
      <c r="E56" s="23"/>
      <c r="F56" s="23"/>
      <c r="G56" s="24"/>
      <c r="H56" s="32"/>
      <c r="I56" s="23"/>
      <c r="J56" s="23"/>
      <c r="K56" s="23"/>
    </row>
    <row r="57" spans="3:11" ht="12.75">
      <c r="C57" s="23"/>
      <c r="D57" s="23"/>
      <c r="E57" s="23"/>
      <c r="F57" s="23"/>
      <c r="G57" s="24"/>
      <c r="H57" s="32"/>
      <c r="I57" s="23"/>
      <c r="J57" s="23"/>
      <c r="K57" s="23"/>
    </row>
    <row r="58" spans="3:11" ht="12.75">
      <c r="C58" s="23"/>
      <c r="D58" s="23"/>
      <c r="E58" s="23"/>
      <c r="F58" s="23"/>
      <c r="G58" s="24"/>
      <c r="H58" s="32"/>
      <c r="I58" s="23"/>
      <c r="J58" s="23"/>
      <c r="K58" s="23"/>
    </row>
    <row r="59" spans="3:11" ht="12.75">
      <c r="C59" s="23"/>
      <c r="D59" s="23"/>
      <c r="E59" s="23"/>
      <c r="F59" s="23"/>
      <c r="G59" s="24"/>
      <c r="H59" s="32"/>
      <c r="I59" s="23"/>
      <c r="J59" s="23"/>
      <c r="K59" s="23"/>
    </row>
    <row r="60" spans="3:11" ht="12.75">
      <c r="C60" s="23"/>
      <c r="D60" s="23"/>
      <c r="E60" s="23"/>
      <c r="F60" s="23"/>
      <c r="G60" s="24"/>
      <c r="H60" s="32"/>
      <c r="I60" s="23"/>
      <c r="J60" s="23"/>
      <c r="K60" s="23"/>
    </row>
    <row r="61" spans="3:11" ht="12.75">
      <c r="C61" s="23"/>
      <c r="D61" s="23"/>
      <c r="E61" s="23"/>
      <c r="F61" s="23"/>
      <c r="G61" s="24"/>
      <c r="H61" s="32"/>
      <c r="I61" s="23"/>
      <c r="J61" s="23"/>
      <c r="K61" s="23"/>
    </row>
    <row r="62" spans="3:11" ht="12.75">
      <c r="C62" s="23"/>
      <c r="D62" s="23"/>
      <c r="E62" s="23"/>
      <c r="F62" s="23"/>
      <c r="G62" s="24"/>
      <c r="H62" s="32"/>
      <c r="I62" s="23"/>
      <c r="J62" s="23"/>
      <c r="K62" s="23"/>
    </row>
    <row r="63" spans="3:11" ht="12.75">
      <c r="C63" s="23"/>
      <c r="D63" s="23"/>
      <c r="E63" s="23"/>
      <c r="F63" s="23"/>
      <c r="G63" s="24"/>
      <c r="H63" s="32"/>
      <c r="I63" s="23"/>
      <c r="J63" s="23"/>
      <c r="K63" s="23"/>
    </row>
    <row r="64" spans="3:11" ht="12.75">
      <c r="C64" s="23"/>
      <c r="D64" s="23"/>
      <c r="E64" s="23"/>
      <c r="F64" s="23"/>
      <c r="G64" s="24"/>
      <c r="H64" s="32"/>
      <c r="I64" s="23"/>
      <c r="J64" s="23"/>
      <c r="K64" s="23"/>
    </row>
    <row r="65" spans="3:11" ht="12.75">
      <c r="C65" s="23"/>
      <c r="D65" s="23"/>
      <c r="E65" s="23"/>
      <c r="F65" s="23"/>
      <c r="G65" s="24"/>
      <c r="H65" s="32"/>
      <c r="I65" s="23"/>
      <c r="J65" s="23"/>
      <c r="K65" s="23"/>
    </row>
    <row r="66" spans="3:11" ht="12.75">
      <c r="C66" s="23"/>
      <c r="D66" s="23"/>
      <c r="E66" s="23"/>
      <c r="F66" s="23"/>
      <c r="G66" s="24"/>
      <c r="H66" s="32"/>
      <c r="I66" s="23"/>
      <c r="J66" s="23"/>
      <c r="K66" s="23"/>
    </row>
    <row r="67" spans="3:11" ht="12.75">
      <c r="C67" s="23"/>
      <c r="D67" s="23"/>
      <c r="E67" s="23"/>
      <c r="F67" s="23"/>
      <c r="G67" s="24"/>
      <c r="H67" s="32"/>
      <c r="I67" s="23"/>
      <c r="J67" s="23"/>
      <c r="K67" s="23"/>
    </row>
    <row r="68" spans="3:11" ht="12.75">
      <c r="C68" s="23"/>
      <c r="D68" s="23"/>
      <c r="E68" s="23"/>
      <c r="F68" s="23"/>
      <c r="G68" s="24"/>
      <c r="H68" s="32"/>
      <c r="I68" s="23"/>
      <c r="J68" s="23"/>
      <c r="K68" s="23"/>
    </row>
    <row r="69" spans="3:11" ht="12.75">
      <c r="C69" s="23"/>
      <c r="D69" s="23"/>
      <c r="E69" s="23"/>
      <c r="F69" s="23"/>
      <c r="G69" s="24"/>
      <c r="H69" s="32"/>
      <c r="I69" s="23"/>
      <c r="J69" s="23"/>
      <c r="K69" s="23"/>
    </row>
    <row r="70" spans="3:11" ht="12.75">
      <c r="C70" s="23"/>
      <c r="D70" s="23"/>
      <c r="E70" s="23"/>
      <c r="F70" s="23"/>
      <c r="G70" s="24"/>
      <c r="H70" s="32"/>
      <c r="I70" s="23"/>
      <c r="J70" s="23"/>
      <c r="K70" s="23"/>
    </row>
    <row r="71" spans="3:11" ht="12.75">
      <c r="C71" s="23"/>
      <c r="D71" s="23"/>
      <c r="E71" s="23"/>
      <c r="F71" s="23"/>
      <c r="G71" s="24"/>
      <c r="H71" s="32"/>
      <c r="I71" s="23"/>
      <c r="J71" s="23"/>
      <c r="K71" s="23"/>
    </row>
    <row r="72" spans="3:11" ht="12.75">
      <c r="C72" s="23"/>
      <c r="D72" s="23"/>
      <c r="E72" s="23"/>
      <c r="F72" s="23"/>
      <c r="G72" s="24"/>
      <c r="H72" s="32"/>
      <c r="I72" s="23"/>
      <c r="J72" s="23"/>
      <c r="K72" s="23"/>
    </row>
    <row r="73" spans="3:11" ht="12.75">
      <c r="C73" s="23"/>
      <c r="D73" s="23"/>
      <c r="E73" s="23"/>
      <c r="F73" s="23"/>
      <c r="G73" s="24"/>
      <c r="H73" s="32"/>
      <c r="I73" s="23"/>
      <c r="J73" s="23"/>
      <c r="K73" s="23"/>
    </row>
    <row r="74" spans="3:11" ht="12.75">
      <c r="C74" s="23"/>
      <c r="D74" s="23"/>
      <c r="E74" s="23"/>
      <c r="F74" s="23"/>
      <c r="G74" s="24"/>
      <c r="H74" s="32"/>
      <c r="I74" s="23"/>
      <c r="J74" s="23"/>
      <c r="K74" s="23"/>
    </row>
  </sheetData>
  <mergeCells count="23">
    <mergeCell ref="J1:K1"/>
    <mergeCell ref="J2:K2"/>
    <mergeCell ref="J3:K3"/>
    <mergeCell ref="J4:K4"/>
    <mergeCell ref="A34:C34"/>
    <mergeCell ref="B11:K11"/>
    <mergeCell ref="B12:K12"/>
    <mergeCell ref="B13:K13"/>
    <mergeCell ref="A15:A20"/>
    <mergeCell ref="K15:K18"/>
    <mergeCell ref="B20:K20"/>
    <mergeCell ref="B15:B18"/>
    <mergeCell ref="C15:C18"/>
    <mergeCell ref="D15:D18"/>
    <mergeCell ref="E15:E18"/>
    <mergeCell ref="F15:F18"/>
    <mergeCell ref="G15:G18"/>
    <mergeCell ref="J6:K6"/>
    <mergeCell ref="H7:K7"/>
    <mergeCell ref="H8:K9"/>
    <mergeCell ref="I15:I18"/>
    <mergeCell ref="J15:J18"/>
    <mergeCell ref="H15:H18"/>
  </mergeCells>
  <printOptions/>
  <pageMargins left="0.1968503937007874" right="0.1968503937007874" top="0.2" bottom="0.1968503937007874" header="0.5118110236220472" footer="0"/>
  <pageSetup fitToHeight="0" horizontalDpi="600" verticalDpi="600" orientation="landscape" paperSize="9" scale="85" r:id="rId2"/>
  <rowBreaks count="1" manualBreakCount="1">
    <brk id="26" max="10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4"/>
  <sheetViews>
    <sheetView tabSelected="1" view="pageBreakPreview" zoomScaleSheetLayoutView="100" workbookViewId="0" topLeftCell="A4">
      <selection activeCell="B6" sqref="B6"/>
    </sheetView>
  </sheetViews>
  <sheetFormatPr defaultColWidth="9.140625" defaultRowHeight="12.75"/>
  <cols>
    <col min="1" max="1" width="5.8515625" style="2" customWidth="1"/>
    <col min="2" max="2" width="62.00390625" style="3" customWidth="1"/>
    <col min="3" max="3" width="6.7109375" style="2" customWidth="1"/>
    <col min="4" max="4" width="9.140625" style="2" customWidth="1"/>
    <col min="5" max="5" width="10.57421875" style="2" customWidth="1"/>
    <col min="6" max="6" width="14.140625" style="2" customWidth="1"/>
    <col min="7" max="7" width="13.140625" style="4" customWidth="1"/>
    <col min="8" max="8" width="12.57421875" style="31" customWidth="1"/>
    <col min="9" max="9" width="9.8515625" style="2" customWidth="1"/>
    <col min="10" max="10" width="15.8515625" style="2" customWidth="1"/>
    <col min="11" max="11" width="13.00390625" style="2" customWidth="1"/>
    <col min="12" max="12" width="1.421875" style="2" customWidth="1"/>
    <col min="13" max="16384" width="9.140625" style="2" customWidth="1"/>
  </cols>
  <sheetData>
    <row r="1" spans="10:11" ht="12.75">
      <c r="J1" s="83" t="s">
        <v>106</v>
      </c>
      <c r="K1" s="83"/>
    </row>
    <row r="2" spans="10:11" ht="12.75">
      <c r="J2" s="94" t="s">
        <v>88</v>
      </c>
      <c r="K2" s="94"/>
    </row>
    <row r="3" spans="10:11" ht="12.75">
      <c r="J3" s="94" t="s">
        <v>89</v>
      </c>
      <c r="K3" s="94"/>
    </row>
    <row r="4" spans="10:12" ht="11.25" customHeight="1">
      <c r="J4" s="93" t="s">
        <v>112</v>
      </c>
      <c r="K4" s="93"/>
      <c r="L4" s="55"/>
    </row>
    <row r="6" spans="8:11" s="1" customFormat="1" ht="12.75">
      <c r="H6" s="30"/>
      <c r="J6" s="84" t="s">
        <v>48</v>
      </c>
      <c r="K6" s="84"/>
    </row>
    <row r="7" spans="8:11" s="1" customFormat="1" ht="12.75">
      <c r="H7" s="83" t="s">
        <v>25</v>
      </c>
      <c r="I7" s="83"/>
      <c r="J7" s="83"/>
      <c r="K7" s="83"/>
    </row>
    <row r="8" spans="8:11" s="1" customFormat="1" ht="22.5" customHeight="1">
      <c r="H8" s="85" t="s">
        <v>94</v>
      </c>
      <c r="I8" s="85"/>
      <c r="J8" s="85"/>
      <c r="K8" s="85"/>
    </row>
    <row r="9" spans="8:11" s="1" customFormat="1" ht="21" customHeight="1">
      <c r="H9" s="85"/>
      <c r="I9" s="85"/>
      <c r="J9" s="85"/>
      <c r="K9" s="85"/>
    </row>
    <row r="11" spans="2:11" ht="15">
      <c r="B11" s="105" t="s">
        <v>10</v>
      </c>
      <c r="C11" s="105"/>
      <c r="D11" s="105"/>
      <c r="E11" s="105"/>
      <c r="F11" s="105"/>
      <c r="G11" s="105"/>
      <c r="H11" s="105"/>
      <c r="I11" s="105"/>
      <c r="J11" s="105"/>
      <c r="K11" s="105"/>
    </row>
    <row r="12" spans="2:11" ht="15">
      <c r="B12" s="105" t="s">
        <v>96</v>
      </c>
      <c r="C12" s="105"/>
      <c r="D12" s="105"/>
      <c r="E12" s="105"/>
      <c r="F12" s="105"/>
      <c r="G12" s="105"/>
      <c r="H12" s="105"/>
      <c r="I12" s="105"/>
      <c r="J12" s="105"/>
      <c r="K12" s="105"/>
    </row>
    <row r="13" spans="2:11" ht="15">
      <c r="B13" s="105" t="s">
        <v>22</v>
      </c>
      <c r="C13" s="105"/>
      <c r="D13" s="105"/>
      <c r="E13" s="105"/>
      <c r="F13" s="105"/>
      <c r="G13" s="105"/>
      <c r="H13" s="105"/>
      <c r="I13" s="105"/>
      <c r="J13" s="105"/>
      <c r="K13" s="105"/>
    </row>
    <row r="15" spans="1:11" ht="32.25" customHeight="1">
      <c r="A15" s="101" t="s">
        <v>38</v>
      </c>
      <c r="B15" s="86" t="s">
        <v>0</v>
      </c>
      <c r="C15" s="100" t="s">
        <v>1</v>
      </c>
      <c r="D15" s="65" t="s">
        <v>2</v>
      </c>
      <c r="E15" s="65" t="s">
        <v>3</v>
      </c>
      <c r="F15" s="65" t="s">
        <v>4</v>
      </c>
      <c r="G15" s="69" t="s">
        <v>51</v>
      </c>
      <c r="H15" s="65" t="s">
        <v>52</v>
      </c>
      <c r="I15" s="65" t="s">
        <v>53</v>
      </c>
      <c r="J15" s="65" t="s">
        <v>54</v>
      </c>
      <c r="K15" s="65" t="s">
        <v>55</v>
      </c>
    </row>
    <row r="16" spans="1:11" ht="33.75" customHeight="1">
      <c r="A16" s="102"/>
      <c r="B16" s="86"/>
      <c r="C16" s="100"/>
      <c r="D16" s="65"/>
      <c r="E16" s="65"/>
      <c r="F16" s="65"/>
      <c r="G16" s="69"/>
      <c r="H16" s="65"/>
      <c r="I16" s="65"/>
      <c r="J16" s="65"/>
      <c r="K16" s="65"/>
    </row>
    <row r="17" spans="1:11" ht="39.75" customHeight="1">
      <c r="A17" s="102"/>
      <c r="B17" s="86"/>
      <c r="C17" s="100"/>
      <c r="D17" s="65"/>
      <c r="E17" s="65"/>
      <c r="F17" s="65"/>
      <c r="G17" s="69"/>
      <c r="H17" s="65"/>
      <c r="I17" s="65"/>
      <c r="J17" s="65"/>
      <c r="K17" s="65"/>
    </row>
    <row r="18" spans="1:11" ht="60" customHeight="1">
      <c r="A18" s="102"/>
      <c r="B18" s="86"/>
      <c r="C18" s="100"/>
      <c r="D18" s="65"/>
      <c r="E18" s="65"/>
      <c r="F18" s="65"/>
      <c r="G18" s="69"/>
      <c r="H18" s="65"/>
      <c r="I18" s="65"/>
      <c r="J18" s="65"/>
      <c r="K18" s="65"/>
    </row>
    <row r="19" spans="1:11" ht="12.75">
      <c r="A19" s="102"/>
      <c r="B19" s="5">
        <v>1</v>
      </c>
      <c r="C19" s="6">
        <v>2</v>
      </c>
      <c r="D19" s="6">
        <v>3</v>
      </c>
      <c r="E19" s="6">
        <v>4</v>
      </c>
      <c r="F19" s="6">
        <v>5</v>
      </c>
      <c r="G19" s="7">
        <v>6</v>
      </c>
      <c r="H19" s="6">
        <v>7</v>
      </c>
      <c r="I19" s="6">
        <v>8</v>
      </c>
      <c r="J19" s="6">
        <v>9</v>
      </c>
      <c r="K19" s="6">
        <v>10</v>
      </c>
    </row>
    <row r="20" spans="1:11" ht="12.75" hidden="1">
      <c r="A20" s="103"/>
      <c r="B20" s="107" t="s">
        <v>8</v>
      </c>
      <c r="C20" s="108"/>
      <c r="D20" s="108"/>
      <c r="E20" s="108"/>
      <c r="F20" s="108"/>
      <c r="G20" s="108"/>
      <c r="H20" s="108"/>
      <c r="I20" s="108"/>
      <c r="J20" s="108"/>
      <c r="K20" s="108"/>
    </row>
    <row r="21" spans="1:11" ht="38.25">
      <c r="A21" s="8">
        <v>1</v>
      </c>
      <c r="B21" s="9" t="s">
        <v>57</v>
      </c>
      <c r="C21" s="10" t="s">
        <v>5</v>
      </c>
      <c r="D21" s="11">
        <f>'2018'!E21</f>
        <v>100</v>
      </c>
      <c r="E21" s="11">
        <v>100</v>
      </c>
      <c r="F21" s="12" t="s">
        <v>6</v>
      </c>
      <c r="G21" s="13"/>
      <c r="H21" s="14"/>
      <c r="I21" s="12" t="s">
        <v>6</v>
      </c>
      <c r="J21" s="15">
        <f>IF(D21&gt;E21,D21/E21,E21/D21)*100</f>
        <v>100</v>
      </c>
      <c r="K21" s="12" t="s">
        <v>6</v>
      </c>
    </row>
    <row r="22" spans="1:11" ht="25.5">
      <c r="A22" s="8">
        <v>2</v>
      </c>
      <c r="B22" s="9" t="s">
        <v>35</v>
      </c>
      <c r="C22" s="10" t="s">
        <v>5</v>
      </c>
      <c r="D22" s="11">
        <f>'2018'!E22</f>
        <v>50</v>
      </c>
      <c r="E22" s="11">
        <v>50</v>
      </c>
      <c r="F22" s="12" t="s">
        <v>6</v>
      </c>
      <c r="G22" s="13"/>
      <c r="H22" s="14"/>
      <c r="I22" s="12" t="s">
        <v>6</v>
      </c>
      <c r="J22" s="15">
        <f aca="true" t="shared" si="0" ref="J22:J33">IF(D22&gt;E22,D22/E22,E22/D22)*100</f>
        <v>100</v>
      </c>
      <c r="K22" s="12" t="s">
        <v>6</v>
      </c>
    </row>
    <row r="23" spans="1:11" ht="63.75">
      <c r="A23" s="8">
        <v>3</v>
      </c>
      <c r="B23" s="16" t="s">
        <v>60</v>
      </c>
      <c r="C23" s="10" t="s">
        <v>5</v>
      </c>
      <c r="D23" s="11">
        <f>'2018'!E23</f>
        <v>100</v>
      </c>
      <c r="E23" s="11">
        <v>100</v>
      </c>
      <c r="F23" s="12" t="s">
        <v>6</v>
      </c>
      <c r="G23" s="13"/>
      <c r="H23" s="14"/>
      <c r="I23" s="12" t="s">
        <v>6</v>
      </c>
      <c r="J23" s="15">
        <f t="shared" si="0"/>
        <v>100</v>
      </c>
      <c r="K23" s="12" t="s">
        <v>6</v>
      </c>
    </row>
    <row r="24" spans="1:11" ht="25.5">
      <c r="A24" s="8">
        <v>4</v>
      </c>
      <c r="B24" s="9" t="s">
        <v>36</v>
      </c>
      <c r="C24" s="10" t="s">
        <v>5</v>
      </c>
      <c r="D24" s="11">
        <f>'2018'!E24</f>
        <v>30</v>
      </c>
      <c r="E24" s="11">
        <v>30</v>
      </c>
      <c r="F24" s="12" t="s">
        <v>6</v>
      </c>
      <c r="G24" s="13"/>
      <c r="H24" s="14"/>
      <c r="I24" s="12" t="s">
        <v>6</v>
      </c>
      <c r="J24" s="15">
        <f t="shared" si="0"/>
        <v>100</v>
      </c>
      <c r="K24" s="12"/>
    </row>
    <row r="25" spans="1:11" ht="51">
      <c r="A25" s="8">
        <v>5</v>
      </c>
      <c r="B25" s="17" t="s">
        <v>58</v>
      </c>
      <c r="C25" s="10" t="s">
        <v>5</v>
      </c>
      <c r="D25" s="11">
        <f>'2018'!E25</f>
        <v>100</v>
      </c>
      <c r="E25" s="11">
        <v>100</v>
      </c>
      <c r="F25" s="12" t="s">
        <v>6</v>
      </c>
      <c r="G25" s="13"/>
      <c r="H25" s="14"/>
      <c r="I25" s="12" t="s">
        <v>6</v>
      </c>
      <c r="J25" s="15">
        <f t="shared" si="0"/>
        <v>100</v>
      </c>
      <c r="K25" s="12"/>
    </row>
    <row r="26" spans="1:11" ht="38.25">
      <c r="A26" s="8">
        <v>6</v>
      </c>
      <c r="B26" s="9" t="s">
        <v>61</v>
      </c>
      <c r="C26" s="10" t="s">
        <v>5</v>
      </c>
      <c r="D26" s="11">
        <f>'2018'!E26</f>
        <v>92.8</v>
      </c>
      <c r="E26" s="11">
        <v>92.8</v>
      </c>
      <c r="F26" s="12" t="s">
        <v>6</v>
      </c>
      <c r="G26" s="13"/>
      <c r="H26" s="14"/>
      <c r="I26" s="12" t="s">
        <v>6</v>
      </c>
      <c r="J26" s="15">
        <f t="shared" si="0"/>
        <v>100</v>
      </c>
      <c r="K26" s="12" t="s">
        <v>6</v>
      </c>
    </row>
    <row r="27" spans="1:11" ht="38.25">
      <c r="A27" s="8">
        <v>7</v>
      </c>
      <c r="B27" s="18" t="s">
        <v>37</v>
      </c>
      <c r="C27" s="10" t="s">
        <v>5</v>
      </c>
      <c r="D27" s="11">
        <f>'2018'!E27</f>
        <v>98</v>
      </c>
      <c r="E27" s="11">
        <v>98</v>
      </c>
      <c r="F27" s="12" t="s">
        <v>6</v>
      </c>
      <c r="G27" s="13"/>
      <c r="H27" s="14"/>
      <c r="I27" s="12" t="s">
        <v>6</v>
      </c>
      <c r="J27" s="15">
        <f t="shared" si="0"/>
        <v>100</v>
      </c>
      <c r="K27" s="12" t="s">
        <v>6</v>
      </c>
    </row>
    <row r="28" spans="1:11" ht="12.75">
      <c r="A28" s="8">
        <v>8</v>
      </c>
      <c r="B28" s="36" t="s">
        <v>62</v>
      </c>
      <c r="C28" s="19" t="s">
        <v>63</v>
      </c>
      <c r="D28" s="11">
        <v>290</v>
      </c>
      <c r="E28" s="11">
        <v>290</v>
      </c>
      <c r="F28" s="12"/>
      <c r="G28" s="13"/>
      <c r="H28" s="14"/>
      <c r="I28" s="12"/>
      <c r="J28" s="15">
        <f t="shared" si="0"/>
        <v>100</v>
      </c>
      <c r="K28" s="12"/>
    </row>
    <row r="29" spans="1:11" ht="25.5">
      <c r="A29" s="8">
        <v>9</v>
      </c>
      <c r="B29" s="36" t="s">
        <v>64</v>
      </c>
      <c r="C29" s="12" t="s">
        <v>5</v>
      </c>
      <c r="D29" s="11">
        <v>92</v>
      </c>
      <c r="E29" s="11">
        <v>92</v>
      </c>
      <c r="F29" s="12"/>
      <c r="G29" s="13"/>
      <c r="H29" s="14"/>
      <c r="I29" s="12"/>
      <c r="J29" s="15">
        <f t="shared" si="0"/>
        <v>100</v>
      </c>
      <c r="K29" s="12"/>
    </row>
    <row r="30" spans="1:11" ht="51">
      <c r="A30" s="8">
        <v>10</v>
      </c>
      <c r="B30" s="36" t="s">
        <v>65</v>
      </c>
      <c r="C30" s="12" t="s">
        <v>5</v>
      </c>
      <c r="D30" s="11">
        <v>80</v>
      </c>
      <c r="E30" s="11">
        <v>80</v>
      </c>
      <c r="F30" s="12"/>
      <c r="G30" s="13"/>
      <c r="H30" s="14"/>
      <c r="I30" s="12"/>
      <c r="J30" s="15">
        <f t="shared" si="0"/>
        <v>100</v>
      </c>
      <c r="K30" s="12"/>
    </row>
    <row r="31" spans="1:11" ht="63.75">
      <c r="A31" s="8">
        <v>11</v>
      </c>
      <c r="B31" s="35" t="s">
        <v>59</v>
      </c>
      <c r="C31" s="19" t="s">
        <v>5</v>
      </c>
      <c r="D31" s="11">
        <f>'2018'!E31</f>
        <v>98</v>
      </c>
      <c r="E31" s="11">
        <v>98</v>
      </c>
      <c r="F31" s="12" t="s">
        <v>6</v>
      </c>
      <c r="G31" s="13" t="s">
        <v>6</v>
      </c>
      <c r="H31" s="14"/>
      <c r="I31" s="12" t="s">
        <v>6</v>
      </c>
      <c r="J31" s="15">
        <f t="shared" si="0"/>
        <v>100</v>
      </c>
      <c r="K31" s="12" t="s">
        <v>6</v>
      </c>
    </row>
    <row r="32" spans="1:11" ht="38.25">
      <c r="A32" s="8">
        <v>12</v>
      </c>
      <c r="B32" s="35" t="s">
        <v>81</v>
      </c>
      <c r="C32" s="19" t="s">
        <v>82</v>
      </c>
      <c r="D32" s="11">
        <v>1</v>
      </c>
      <c r="E32" s="11">
        <v>1</v>
      </c>
      <c r="F32" s="12" t="s">
        <v>6</v>
      </c>
      <c r="G32" s="13" t="s">
        <v>6</v>
      </c>
      <c r="H32" s="14"/>
      <c r="I32" s="12" t="s">
        <v>6</v>
      </c>
      <c r="J32" s="15">
        <f t="shared" si="0"/>
        <v>100</v>
      </c>
      <c r="K32" s="12" t="s">
        <v>6</v>
      </c>
    </row>
    <row r="33" spans="1:11" ht="24" customHeight="1">
      <c r="A33" s="8">
        <v>13</v>
      </c>
      <c r="B33" s="25" t="s">
        <v>109</v>
      </c>
      <c r="C33" s="19" t="s">
        <v>82</v>
      </c>
      <c r="D33" s="11">
        <v>1</v>
      </c>
      <c r="E33" s="11">
        <v>1</v>
      </c>
      <c r="F33" s="12" t="s">
        <v>6</v>
      </c>
      <c r="G33" s="13" t="s">
        <v>6</v>
      </c>
      <c r="H33" s="14"/>
      <c r="I33" s="12"/>
      <c r="J33" s="15">
        <f t="shared" si="0"/>
        <v>100</v>
      </c>
      <c r="K33" s="12"/>
    </row>
    <row r="34" spans="1:11" ht="18.75" customHeight="1">
      <c r="A34" s="8"/>
      <c r="B34" s="20" t="s">
        <v>7</v>
      </c>
      <c r="C34" s="21"/>
      <c r="D34" s="12" t="s">
        <v>6</v>
      </c>
      <c r="E34" s="12" t="s">
        <v>6</v>
      </c>
      <c r="F34" s="12" t="s">
        <v>6</v>
      </c>
      <c r="G34" s="57">
        <v>114847.47955</v>
      </c>
      <c r="H34" s="14" t="s">
        <v>6</v>
      </c>
      <c r="I34" s="12" t="s">
        <v>6</v>
      </c>
      <c r="J34" s="12" t="s">
        <v>6</v>
      </c>
      <c r="K34" s="15">
        <f>(J31+J30+J29+J28+J27+J26+J25+J24+J23+J22+J21)/11</f>
        <v>100</v>
      </c>
    </row>
    <row r="35" spans="1:11" ht="21.75" customHeight="1">
      <c r="A35" s="104" t="s">
        <v>39</v>
      </c>
      <c r="B35" s="104"/>
      <c r="C35" s="104"/>
      <c r="D35" s="23"/>
      <c r="E35" s="23"/>
      <c r="F35" s="23"/>
      <c r="G35" s="24"/>
      <c r="H35" s="32"/>
      <c r="I35" s="23"/>
      <c r="J35" s="23"/>
      <c r="K35" s="23"/>
    </row>
    <row r="36" spans="1:11" ht="25.5">
      <c r="A36" s="8">
        <v>1</v>
      </c>
      <c r="B36" s="25" t="s">
        <v>40</v>
      </c>
      <c r="C36" s="26"/>
      <c r="D36" s="26"/>
      <c r="E36" s="26"/>
      <c r="F36" s="26"/>
      <c r="G36" s="58">
        <v>290.4</v>
      </c>
      <c r="H36" s="59">
        <f aca="true" t="shared" si="1" ref="H36:H41">G36/114847.47955</f>
        <v>0.00253</v>
      </c>
      <c r="I36" s="28"/>
      <c r="J36" s="28"/>
      <c r="K36" s="28"/>
    </row>
    <row r="37" spans="1:11" ht="25.5">
      <c r="A37" s="8">
        <v>2</v>
      </c>
      <c r="B37" s="25" t="s">
        <v>41</v>
      </c>
      <c r="C37" s="26"/>
      <c r="D37" s="26"/>
      <c r="E37" s="26"/>
      <c r="F37" s="26"/>
      <c r="G37" s="58">
        <v>1041.1</v>
      </c>
      <c r="H37" s="59">
        <f t="shared" si="1"/>
        <v>0.00907</v>
      </c>
      <c r="I37" s="28"/>
      <c r="J37" s="28"/>
      <c r="K37" s="28"/>
    </row>
    <row r="38" spans="1:11" ht="25.5">
      <c r="A38" s="8">
        <v>3</v>
      </c>
      <c r="B38" s="37" t="s">
        <v>84</v>
      </c>
      <c r="C38" s="26"/>
      <c r="D38" s="26"/>
      <c r="E38" s="26"/>
      <c r="F38" s="26"/>
      <c r="G38" s="58">
        <f>1931.28+2131.34555</f>
        <v>4062.626</v>
      </c>
      <c r="H38" s="59">
        <f t="shared" si="1"/>
        <v>0.03537</v>
      </c>
      <c r="I38" s="28"/>
      <c r="J38" s="56"/>
      <c r="K38" s="28"/>
    </row>
    <row r="39" spans="1:11" ht="38.25">
      <c r="A39" s="8">
        <v>4</v>
      </c>
      <c r="B39" s="25" t="s">
        <v>42</v>
      </c>
      <c r="C39" s="26"/>
      <c r="D39" s="26"/>
      <c r="E39" s="26"/>
      <c r="F39" s="26"/>
      <c r="G39" s="58">
        <v>370.9</v>
      </c>
      <c r="H39" s="59">
        <f t="shared" si="1"/>
        <v>0.00323</v>
      </c>
      <c r="I39" s="28"/>
      <c r="J39" s="28"/>
      <c r="K39" s="28"/>
    </row>
    <row r="40" spans="1:11" ht="12.75">
      <c r="A40" s="8">
        <v>5</v>
      </c>
      <c r="B40" s="25" t="s">
        <v>66</v>
      </c>
      <c r="C40" s="26"/>
      <c r="D40" s="26"/>
      <c r="E40" s="26"/>
      <c r="F40" s="26"/>
      <c r="G40" s="58">
        <v>619.9</v>
      </c>
      <c r="H40" s="59">
        <f t="shared" si="1"/>
        <v>0.0054</v>
      </c>
      <c r="I40" s="28"/>
      <c r="J40" s="28"/>
      <c r="K40" s="28"/>
    </row>
    <row r="41" spans="1:11" ht="12.75">
      <c r="A41" s="8">
        <v>6</v>
      </c>
      <c r="B41" s="25" t="s">
        <v>43</v>
      </c>
      <c r="C41" s="26"/>
      <c r="D41" s="26"/>
      <c r="E41" s="26"/>
      <c r="F41" s="26"/>
      <c r="G41" s="58">
        <v>672.4</v>
      </c>
      <c r="H41" s="59">
        <f t="shared" si="1"/>
        <v>0.00585</v>
      </c>
      <c r="I41" s="28"/>
      <c r="J41" s="28"/>
      <c r="K41" s="28"/>
    </row>
    <row r="42" spans="1:11" ht="26.25" customHeight="1">
      <c r="A42" s="8">
        <v>7</v>
      </c>
      <c r="B42" s="25" t="s">
        <v>80</v>
      </c>
      <c r="C42" s="26"/>
      <c r="D42" s="26"/>
      <c r="E42" s="26"/>
      <c r="F42" s="26"/>
      <c r="G42" s="58">
        <v>0</v>
      </c>
      <c r="H42" s="59">
        <f>G42/115633.52495</f>
        <v>0</v>
      </c>
      <c r="I42" s="28"/>
      <c r="J42" s="28"/>
      <c r="K42" s="28"/>
    </row>
    <row r="43" spans="1:11" ht="26.25" customHeight="1">
      <c r="A43" s="8">
        <v>8</v>
      </c>
      <c r="B43" s="25" t="s">
        <v>71</v>
      </c>
      <c r="C43" s="26"/>
      <c r="D43" s="26"/>
      <c r="E43" s="26"/>
      <c r="F43" s="26"/>
      <c r="G43" s="58">
        <v>0</v>
      </c>
      <c r="H43" s="59">
        <f>G43/115633.52495</f>
        <v>0</v>
      </c>
      <c r="I43" s="28"/>
      <c r="J43" s="28"/>
      <c r="K43" s="28"/>
    </row>
    <row r="44" spans="1:11" ht="38.25">
      <c r="A44" s="8">
        <v>9</v>
      </c>
      <c r="B44" s="25" t="s">
        <v>103</v>
      </c>
      <c r="C44" s="26"/>
      <c r="D44" s="26"/>
      <c r="E44" s="26"/>
      <c r="F44" s="26"/>
      <c r="G44" s="58">
        <v>106277.8</v>
      </c>
      <c r="H44" s="59">
        <f>G44/114847.47955</f>
        <v>0.92538</v>
      </c>
      <c r="I44" s="28"/>
      <c r="J44" s="28"/>
      <c r="K44" s="28"/>
    </row>
    <row r="45" spans="1:11" ht="15.75" customHeight="1" hidden="1">
      <c r="A45" s="8"/>
      <c r="B45" s="25"/>
      <c r="C45" s="26"/>
      <c r="D45" s="26"/>
      <c r="E45" s="26"/>
      <c r="F45" s="26"/>
      <c r="G45" s="58"/>
      <c r="H45" s="59">
        <f>G45/34543.9</f>
        <v>0</v>
      </c>
      <c r="I45" s="28"/>
      <c r="J45" s="28"/>
      <c r="K45" s="28"/>
    </row>
    <row r="46" spans="1:11" ht="38.25">
      <c r="A46" s="8">
        <v>10</v>
      </c>
      <c r="B46" s="25" t="s">
        <v>56</v>
      </c>
      <c r="C46" s="26"/>
      <c r="D46" s="26"/>
      <c r="E46" s="26"/>
      <c r="F46" s="26"/>
      <c r="G46" s="58">
        <v>0</v>
      </c>
      <c r="H46" s="59">
        <f>G46/115633.52495</f>
        <v>0</v>
      </c>
      <c r="I46" s="28"/>
      <c r="J46" s="28"/>
      <c r="K46" s="28"/>
    </row>
    <row r="47" spans="1:11" ht="27" customHeight="1">
      <c r="A47" s="8">
        <v>11</v>
      </c>
      <c r="B47" s="25" t="s">
        <v>75</v>
      </c>
      <c r="C47" s="26"/>
      <c r="D47" s="26"/>
      <c r="E47" s="26"/>
      <c r="F47" s="26"/>
      <c r="G47" s="58">
        <v>207.4</v>
      </c>
      <c r="H47" s="59">
        <f>G47/114847.47955</f>
        <v>0.00181</v>
      </c>
      <c r="I47" s="28"/>
      <c r="J47" s="28"/>
      <c r="K47" s="28"/>
    </row>
    <row r="48" spans="1:11" ht="27" customHeight="1">
      <c r="A48" s="8">
        <v>12</v>
      </c>
      <c r="B48" s="25" t="s">
        <v>79</v>
      </c>
      <c r="C48" s="26"/>
      <c r="D48" s="26"/>
      <c r="E48" s="26"/>
      <c r="F48" s="26"/>
      <c r="G48" s="58">
        <v>1304.954</v>
      </c>
      <c r="H48" s="59">
        <f>G48/114847.47955</f>
        <v>0.01136</v>
      </c>
      <c r="I48" s="28"/>
      <c r="J48" s="28"/>
      <c r="K48" s="28"/>
    </row>
    <row r="49" spans="1:11" ht="30.75" customHeight="1">
      <c r="A49" s="8">
        <v>13</v>
      </c>
      <c r="B49" s="25" t="s">
        <v>109</v>
      </c>
      <c r="C49" s="26"/>
      <c r="D49" s="26"/>
      <c r="E49" s="26"/>
      <c r="F49" s="26"/>
      <c r="G49" s="64">
        <v>0</v>
      </c>
      <c r="H49" s="14">
        <f>G49/115633.52495</f>
        <v>0</v>
      </c>
      <c r="I49" s="28"/>
      <c r="J49" s="28"/>
      <c r="K49" s="28"/>
    </row>
    <row r="50" spans="1:6" s="1" customFormat="1" ht="12.75">
      <c r="A50" s="51"/>
      <c r="F50" s="48"/>
    </row>
    <row r="51" spans="1:6" s="1" customFormat="1" ht="12.75">
      <c r="A51" s="51"/>
      <c r="F51" s="48"/>
    </row>
    <row r="52" spans="3:11" ht="12.75">
      <c r="C52" s="23"/>
      <c r="D52" s="23"/>
      <c r="E52" s="23"/>
      <c r="F52" s="23"/>
      <c r="G52" s="24"/>
      <c r="H52" s="33"/>
      <c r="I52" s="29"/>
      <c r="J52" s="29"/>
      <c r="K52" s="29"/>
    </row>
    <row r="53" spans="3:11" ht="12.75">
      <c r="C53" s="23"/>
      <c r="D53" s="23"/>
      <c r="E53" s="23"/>
      <c r="F53" s="23"/>
      <c r="G53" s="24"/>
      <c r="H53" s="33"/>
      <c r="I53" s="29"/>
      <c r="J53" s="29"/>
      <c r="K53" s="29"/>
    </row>
    <row r="54" spans="3:11" ht="12.75">
      <c r="C54" s="23"/>
      <c r="D54" s="23"/>
      <c r="E54" s="23"/>
      <c r="F54" s="23"/>
      <c r="G54" s="24"/>
      <c r="H54" s="32"/>
      <c r="I54" s="23"/>
      <c r="J54" s="23"/>
      <c r="K54" s="23"/>
    </row>
    <row r="55" spans="3:11" ht="12.75">
      <c r="C55" s="23"/>
      <c r="D55" s="23"/>
      <c r="E55" s="23"/>
      <c r="F55" s="23"/>
      <c r="G55" s="24"/>
      <c r="H55" s="32"/>
      <c r="I55" s="23"/>
      <c r="J55" s="23"/>
      <c r="K55" s="23"/>
    </row>
    <row r="56" spans="3:11" ht="12.75">
      <c r="C56" s="23"/>
      <c r="D56" s="23"/>
      <c r="E56" s="23"/>
      <c r="F56" s="23"/>
      <c r="G56" s="24"/>
      <c r="H56" s="32"/>
      <c r="I56" s="23"/>
      <c r="J56" s="23"/>
      <c r="K56" s="23"/>
    </row>
    <row r="57" spans="3:11" ht="12.75">
      <c r="C57" s="23"/>
      <c r="D57" s="23"/>
      <c r="E57" s="23"/>
      <c r="F57" s="23"/>
      <c r="G57" s="24"/>
      <c r="H57" s="32"/>
      <c r="I57" s="23"/>
      <c r="J57" s="23"/>
      <c r="K57" s="23"/>
    </row>
    <row r="58" spans="3:11" ht="12.75">
      <c r="C58" s="23"/>
      <c r="D58" s="23"/>
      <c r="E58" s="23"/>
      <c r="F58" s="23"/>
      <c r="G58" s="24"/>
      <c r="H58" s="32"/>
      <c r="I58" s="23"/>
      <c r="J58" s="23"/>
      <c r="K58" s="23"/>
    </row>
    <row r="59" spans="3:11" ht="12.75">
      <c r="C59" s="23"/>
      <c r="D59" s="23"/>
      <c r="E59" s="23"/>
      <c r="F59" s="23"/>
      <c r="G59" s="24"/>
      <c r="H59" s="32"/>
      <c r="I59" s="23"/>
      <c r="J59" s="23"/>
      <c r="K59" s="23"/>
    </row>
    <row r="60" spans="3:11" ht="12.75">
      <c r="C60" s="23"/>
      <c r="D60" s="23"/>
      <c r="E60" s="23"/>
      <c r="F60" s="23"/>
      <c r="G60" s="24"/>
      <c r="H60" s="32"/>
      <c r="I60" s="23"/>
      <c r="J60" s="23"/>
      <c r="K60" s="23"/>
    </row>
    <row r="61" spans="3:11" ht="12.75">
      <c r="C61" s="23"/>
      <c r="D61" s="23"/>
      <c r="E61" s="23"/>
      <c r="F61" s="23"/>
      <c r="G61" s="24"/>
      <c r="H61" s="32"/>
      <c r="I61" s="23"/>
      <c r="J61" s="23"/>
      <c r="K61" s="23"/>
    </row>
    <row r="62" spans="3:11" ht="12.75">
      <c r="C62" s="23"/>
      <c r="D62" s="23"/>
      <c r="E62" s="23"/>
      <c r="F62" s="23"/>
      <c r="G62" s="24"/>
      <c r="H62" s="32"/>
      <c r="I62" s="23"/>
      <c r="J62" s="23"/>
      <c r="K62" s="23"/>
    </row>
    <row r="63" spans="3:11" ht="12.75">
      <c r="C63" s="23"/>
      <c r="D63" s="23"/>
      <c r="E63" s="23"/>
      <c r="F63" s="23"/>
      <c r="G63" s="24"/>
      <c r="H63" s="32"/>
      <c r="I63" s="23"/>
      <c r="J63" s="23"/>
      <c r="K63" s="23"/>
    </row>
    <row r="64" spans="3:11" ht="12.75">
      <c r="C64" s="23"/>
      <c r="D64" s="23"/>
      <c r="E64" s="23"/>
      <c r="F64" s="23"/>
      <c r="G64" s="24"/>
      <c r="H64" s="32"/>
      <c r="I64" s="23"/>
      <c r="J64" s="23"/>
      <c r="K64" s="23"/>
    </row>
    <row r="65" spans="3:11" ht="12.75">
      <c r="C65" s="23"/>
      <c r="D65" s="23"/>
      <c r="E65" s="23"/>
      <c r="F65" s="23"/>
      <c r="G65" s="24"/>
      <c r="H65" s="32"/>
      <c r="I65" s="23"/>
      <c r="J65" s="23"/>
      <c r="K65" s="23"/>
    </row>
    <row r="66" spans="3:11" ht="12.75">
      <c r="C66" s="23"/>
      <c r="D66" s="23"/>
      <c r="E66" s="23"/>
      <c r="F66" s="23"/>
      <c r="G66" s="24"/>
      <c r="H66" s="32"/>
      <c r="I66" s="23"/>
      <c r="J66" s="23"/>
      <c r="K66" s="23"/>
    </row>
    <row r="67" spans="3:11" ht="12.75">
      <c r="C67" s="23"/>
      <c r="D67" s="23"/>
      <c r="E67" s="23"/>
      <c r="F67" s="23"/>
      <c r="G67" s="24"/>
      <c r="H67" s="32"/>
      <c r="I67" s="23"/>
      <c r="J67" s="23"/>
      <c r="K67" s="23"/>
    </row>
    <row r="68" spans="3:11" ht="12.75">
      <c r="C68" s="23"/>
      <c r="D68" s="23"/>
      <c r="E68" s="23"/>
      <c r="F68" s="23"/>
      <c r="G68" s="24"/>
      <c r="H68" s="32"/>
      <c r="I68" s="23"/>
      <c r="J68" s="23"/>
      <c r="K68" s="23"/>
    </row>
    <row r="69" spans="3:11" ht="12.75">
      <c r="C69" s="23"/>
      <c r="D69" s="23"/>
      <c r="E69" s="23"/>
      <c r="F69" s="23"/>
      <c r="G69" s="24"/>
      <c r="H69" s="32"/>
      <c r="I69" s="23"/>
      <c r="J69" s="23"/>
      <c r="K69" s="23"/>
    </row>
    <row r="70" spans="3:11" ht="12.75">
      <c r="C70" s="23"/>
      <c r="D70" s="23"/>
      <c r="E70" s="23"/>
      <c r="F70" s="23"/>
      <c r="G70" s="24"/>
      <c r="H70" s="32"/>
      <c r="I70" s="23"/>
      <c r="J70" s="23"/>
      <c r="K70" s="23"/>
    </row>
    <row r="71" spans="3:11" ht="12.75">
      <c r="C71" s="23"/>
      <c r="D71" s="23"/>
      <c r="E71" s="23"/>
      <c r="F71" s="23"/>
      <c r="G71" s="24"/>
      <c r="H71" s="32"/>
      <c r="I71" s="23"/>
      <c r="J71" s="23"/>
      <c r="K71" s="23"/>
    </row>
    <row r="72" spans="3:11" ht="12.75">
      <c r="C72" s="23"/>
      <c r="D72" s="23"/>
      <c r="E72" s="23"/>
      <c r="F72" s="23"/>
      <c r="G72" s="24"/>
      <c r="H72" s="32"/>
      <c r="I72" s="23"/>
      <c r="J72" s="23"/>
      <c r="K72" s="23"/>
    </row>
    <row r="73" spans="3:11" ht="12.75">
      <c r="C73" s="23"/>
      <c r="D73" s="23"/>
      <c r="E73" s="23"/>
      <c r="F73" s="23"/>
      <c r="G73" s="24"/>
      <c r="H73" s="32"/>
      <c r="I73" s="23"/>
      <c r="J73" s="23"/>
      <c r="K73" s="23"/>
    </row>
    <row r="74" spans="3:11" ht="12.75">
      <c r="C74" s="23"/>
      <c r="D74" s="23"/>
      <c r="E74" s="23"/>
      <c r="F74" s="23"/>
      <c r="G74" s="24"/>
      <c r="H74" s="32"/>
      <c r="I74" s="23"/>
      <c r="J74" s="23"/>
      <c r="K74" s="23"/>
    </row>
  </sheetData>
  <mergeCells count="23">
    <mergeCell ref="J1:K1"/>
    <mergeCell ref="J2:K2"/>
    <mergeCell ref="J3:K3"/>
    <mergeCell ref="J4:K4"/>
    <mergeCell ref="A35:C35"/>
    <mergeCell ref="B13:K13"/>
    <mergeCell ref="A15:A20"/>
    <mergeCell ref="K15:K18"/>
    <mergeCell ref="B20:K20"/>
    <mergeCell ref="J6:K6"/>
    <mergeCell ref="H7:K7"/>
    <mergeCell ref="H8:K9"/>
    <mergeCell ref="B11:K11"/>
    <mergeCell ref="B12:K12"/>
    <mergeCell ref="H15:H18"/>
    <mergeCell ref="I15:I18"/>
    <mergeCell ref="J15:J18"/>
    <mergeCell ref="E15:E18"/>
    <mergeCell ref="F15:F18"/>
    <mergeCell ref="G15:G18"/>
    <mergeCell ref="B15:B18"/>
    <mergeCell ref="C15:C18"/>
    <mergeCell ref="D15:D18"/>
  </mergeCells>
  <printOptions/>
  <pageMargins left="0.3937007874015748" right="0.1968503937007874" top="0.1968503937007874" bottom="0.1968503937007874" header="0.5118110236220472" footer="0"/>
  <pageSetup fitToHeight="0" horizontalDpi="600" verticalDpi="600" orientation="landscape" paperSize="9" scale="83" r:id="rId2"/>
  <rowBreaks count="1" manualBreakCount="1">
    <brk id="27" max="1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2"/>
  <sheetViews>
    <sheetView view="pageBreakPreview" zoomScaleSheetLayoutView="100" workbookViewId="0" topLeftCell="A31">
      <selection activeCell="G9" sqref="G9"/>
    </sheetView>
  </sheetViews>
  <sheetFormatPr defaultColWidth="9.140625" defaultRowHeight="12.75"/>
  <cols>
    <col min="1" max="1" width="5.8515625" style="2" customWidth="1"/>
    <col min="2" max="2" width="61.28125" style="3" customWidth="1"/>
    <col min="3" max="3" width="6.7109375" style="2" customWidth="1"/>
    <col min="4" max="4" width="9.140625" style="2" customWidth="1"/>
    <col min="5" max="5" width="10.57421875" style="2" customWidth="1"/>
    <col min="6" max="6" width="14.140625" style="2" customWidth="1"/>
    <col min="7" max="7" width="11.57421875" style="4" customWidth="1"/>
    <col min="8" max="8" width="12.57421875" style="31" customWidth="1"/>
    <col min="9" max="9" width="8.57421875" style="2" customWidth="1"/>
    <col min="10" max="10" width="16.57421875" style="2" customWidth="1"/>
    <col min="11" max="11" width="13.00390625" style="2" customWidth="1"/>
    <col min="12" max="12" width="1.421875" style="2" customWidth="1"/>
    <col min="13" max="16384" width="9.140625" style="2" customWidth="1"/>
  </cols>
  <sheetData>
    <row r="1" spans="10:11" ht="12.75">
      <c r="J1" s="83" t="s">
        <v>107</v>
      </c>
      <c r="K1" s="83"/>
    </row>
    <row r="2" spans="10:11" ht="12.75">
      <c r="J2" s="94" t="s">
        <v>88</v>
      </c>
      <c r="K2" s="94"/>
    </row>
    <row r="3" spans="10:11" ht="12.75">
      <c r="J3" s="94" t="s">
        <v>89</v>
      </c>
      <c r="K3" s="94"/>
    </row>
    <row r="4" spans="10:12" ht="12.75">
      <c r="J4" s="94" t="s">
        <v>108</v>
      </c>
      <c r="K4" s="94"/>
      <c r="L4" s="55"/>
    </row>
    <row r="6" spans="8:11" s="1" customFormat="1" ht="12.75">
      <c r="H6" s="30"/>
      <c r="J6" s="84" t="s">
        <v>49</v>
      </c>
      <c r="K6" s="84"/>
    </row>
    <row r="7" spans="8:11" s="1" customFormat="1" ht="12.75">
      <c r="H7" s="83" t="s">
        <v>25</v>
      </c>
      <c r="I7" s="83"/>
      <c r="J7" s="83"/>
      <c r="K7" s="83"/>
    </row>
    <row r="8" spans="8:11" s="1" customFormat="1" ht="22.5" customHeight="1">
      <c r="H8" s="85" t="s">
        <v>94</v>
      </c>
      <c r="I8" s="85"/>
      <c r="J8" s="85"/>
      <c r="K8" s="85"/>
    </row>
    <row r="9" spans="8:11" s="1" customFormat="1" ht="21" customHeight="1">
      <c r="H9" s="85"/>
      <c r="I9" s="85"/>
      <c r="J9" s="85"/>
      <c r="K9" s="85"/>
    </row>
    <row r="11" spans="2:11" ht="15">
      <c r="B11" s="105" t="s">
        <v>10</v>
      </c>
      <c r="C11" s="105"/>
      <c r="D11" s="105"/>
      <c r="E11" s="105"/>
      <c r="F11" s="105"/>
      <c r="G11" s="105"/>
      <c r="H11" s="105"/>
      <c r="I11" s="105"/>
      <c r="J11" s="105"/>
      <c r="K11" s="105"/>
    </row>
    <row r="12" spans="2:11" ht="15">
      <c r="B12" s="105" t="s">
        <v>96</v>
      </c>
      <c r="C12" s="105"/>
      <c r="D12" s="105"/>
      <c r="E12" s="105"/>
      <c r="F12" s="105"/>
      <c r="G12" s="105"/>
      <c r="H12" s="105"/>
      <c r="I12" s="105"/>
      <c r="J12" s="105"/>
      <c r="K12" s="105"/>
    </row>
    <row r="13" spans="2:11" ht="15">
      <c r="B13" s="105" t="s">
        <v>23</v>
      </c>
      <c r="C13" s="105"/>
      <c r="D13" s="105"/>
      <c r="E13" s="105"/>
      <c r="F13" s="105"/>
      <c r="G13" s="105"/>
      <c r="H13" s="105"/>
      <c r="I13" s="105"/>
      <c r="J13" s="105"/>
      <c r="K13" s="105"/>
    </row>
    <row r="15" spans="1:11" ht="32.25" customHeight="1">
      <c r="A15" s="101" t="s">
        <v>38</v>
      </c>
      <c r="B15" s="86" t="s">
        <v>0</v>
      </c>
      <c r="C15" s="100" t="s">
        <v>1</v>
      </c>
      <c r="D15" s="65" t="s">
        <v>2</v>
      </c>
      <c r="E15" s="65" t="s">
        <v>3</v>
      </c>
      <c r="F15" s="65" t="s">
        <v>4</v>
      </c>
      <c r="G15" s="69" t="s">
        <v>51</v>
      </c>
      <c r="H15" s="65" t="s">
        <v>52</v>
      </c>
      <c r="I15" s="65" t="s">
        <v>53</v>
      </c>
      <c r="J15" s="65" t="s">
        <v>54</v>
      </c>
      <c r="K15" s="65" t="s">
        <v>55</v>
      </c>
    </row>
    <row r="16" spans="1:11" ht="33.75" customHeight="1">
      <c r="A16" s="102"/>
      <c r="B16" s="86"/>
      <c r="C16" s="100"/>
      <c r="D16" s="65"/>
      <c r="E16" s="65"/>
      <c r="F16" s="65"/>
      <c r="G16" s="69"/>
      <c r="H16" s="65"/>
      <c r="I16" s="65"/>
      <c r="J16" s="65"/>
      <c r="K16" s="65"/>
    </row>
    <row r="17" spans="1:11" ht="39.75" customHeight="1">
      <c r="A17" s="102"/>
      <c r="B17" s="86"/>
      <c r="C17" s="100"/>
      <c r="D17" s="65"/>
      <c r="E17" s="65"/>
      <c r="F17" s="65"/>
      <c r="G17" s="69"/>
      <c r="H17" s="65"/>
      <c r="I17" s="65"/>
      <c r="J17" s="65"/>
      <c r="K17" s="65"/>
    </row>
    <row r="18" spans="1:11" ht="60" customHeight="1">
      <c r="A18" s="102"/>
      <c r="B18" s="86"/>
      <c r="C18" s="100"/>
      <c r="D18" s="65"/>
      <c r="E18" s="65"/>
      <c r="F18" s="65"/>
      <c r="G18" s="69"/>
      <c r="H18" s="65"/>
      <c r="I18" s="65"/>
      <c r="J18" s="65"/>
      <c r="K18" s="65"/>
    </row>
    <row r="19" spans="1:11" ht="12.75">
      <c r="A19" s="102"/>
      <c r="B19" s="5">
        <v>1</v>
      </c>
      <c r="C19" s="6">
        <v>2</v>
      </c>
      <c r="D19" s="6">
        <v>3</v>
      </c>
      <c r="E19" s="6">
        <v>4</v>
      </c>
      <c r="F19" s="6">
        <v>5</v>
      </c>
      <c r="G19" s="7">
        <v>6</v>
      </c>
      <c r="H19" s="6">
        <v>7</v>
      </c>
      <c r="I19" s="6">
        <v>8</v>
      </c>
      <c r="J19" s="6">
        <v>9</v>
      </c>
      <c r="K19" s="6">
        <v>10</v>
      </c>
    </row>
    <row r="20" spans="1:11" ht="12.75" hidden="1">
      <c r="A20" s="103"/>
      <c r="B20" s="107" t="s">
        <v>8</v>
      </c>
      <c r="C20" s="108"/>
      <c r="D20" s="108"/>
      <c r="E20" s="108"/>
      <c r="F20" s="108"/>
      <c r="G20" s="108"/>
      <c r="H20" s="108"/>
      <c r="I20" s="108"/>
      <c r="J20" s="108"/>
      <c r="K20" s="108"/>
    </row>
    <row r="21" spans="1:11" ht="38.25">
      <c r="A21" s="8">
        <v>1</v>
      </c>
      <c r="B21" s="9" t="s">
        <v>57</v>
      </c>
      <c r="C21" s="10" t="s">
        <v>5</v>
      </c>
      <c r="D21" s="11">
        <f>'4.5   2019'!E21</f>
        <v>100</v>
      </c>
      <c r="E21" s="11">
        <v>100</v>
      </c>
      <c r="F21" s="12" t="s">
        <v>6</v>
      </c>
      <c r="G21" s="13"/>
      <c r="H21" s="14"/>
      <c r="I21" s="12" t="s">
        <v>6</v>
      </c>
      <c r="J21" s="15">
        <f>IF(D21&gt;E21,D21/E21,E21/D21)*100</f>
        <v>100</v>
      </c>
      <c r="K21" s="12" t="s">
        <v>6</v>
      </c>
    </row>
    <row r="22" spans="1:11" ht="25.5">
      <c r="A22" s="8">
        <v>2</v>
      </c>
      <c r="B22" s="9" t="s">
        <v>35</v>
      </c>
      <c r="C22" s="10" t="s">
        <v>5</v>
      </c>
      <c r="D22" s="11">
        <f>'4.5   2019'!E22</f>
        <v>50</v>
      </c>
      <c r="E22" s="11">
        <v>50</v>
      </c>
      <c r="F22" s="12" t="s">
        <v>6</v>
      </c>
      <c r="G22" s="13"/>
      <c r="H22" s="14"/>
      <c r="I22" s="12" t="s">
        <v>6</v>
      </c>
      <c r="J22" s="15">
        <f aca="true" t="shared" si="0" ref="J22:J32">IF(D22&gt;E22,D22/E22,E22/D22)*100</f>
        <v>100</v>
      </c>
      <c r="K22" s="12" t="s">
        <v>6</v>
      </c>
    </row>
    <row r="23" spans="1:11" ht="63.75">
      <c r="A23" s="8">
        <v>3</v>
      </c>
      <c r="B23" s="16" t="s">
        <v>60</v>
      </c>
      <c r="C23" s="10" t="s">
        <v>5</v>
      </c>
      <c r="D23" s="11">
        <f>'4.5   2019'!E23</f>
        <v>100</v>
      </c>
      <c r="E23" s="11">
        <v>100</v>
      </c>
      <c r="F23" s="12" t="s">
        <v>6</v>
      </c>
      <c r="G23" s="13"/>
      <c r="H23" s="14"/>
      <c r="I23" s="12" t="s">
        <v>6</v>
      </c>
      <c r="J23" s="15">
        <f t="shared" si="0"/>
        <v>100</v>
      </c>
      <c r="K23" s="12" t="s">
        <v>6</v>
      </c>
    </row>
    <row r="24" spans="1:11" ht="25.5">
      <c r="A24" s="8">
        <v>4</v>
      </c>
      <c r="B24" s="9" t="s">
        <v>36</v>
      </c>
      <c r="C24" s="10" t="s">
        <v>5</v>
      </c>
      <c r="D24" s="11">
        <f>'4.5   2019'!E24</f>
        <v>30</v>
      </c>
      <c r="E24" s="11">
        <v>30</v>
      </c>
      <c r="F24" s="12" t="s">
        <v>6</v>
      </c>
      <c r="G24" s="13"/>
      <c r="H24" s="14"/>
      <c r="I24" s="12" t="s">
        <v>6</v>
      </c>
      <c r="J24" s="15">
        <f t="shared" si="0"/>
        <v>100</v>
      </c>
      <c r="K24" s="12"/>
    </row>
    <row r="25" spans="1:11" ht="63.75">
      <c r="A25" s="8">
        <v>5</v>
      </c>
      <c r="B25" s="17" t="s">
        <v>58</v>
      </c>
      <c r="C25" s="10" t="s">
        <v>5</v>
      </c>
      <c r="D25" s="11">
        <f>'4.5   2019'!E25</f>
        <v>100</v>
      </c>
      <c r="E25" s="11">
        <v>100</v>
      </c>
      <c r="F25" s="12" t="s">
        <v>6</v>
      </c>
      <c r="G25" s="13"/>
      <c r="H25" s="14"/>
      <c r="I25" s="12" t="s">
        <v>6</v>
      </c>
      <c r="J25" s="15">
        <f t="shared" si="0"/>
        <v>100</v>
      </c>
      <c r="K25" s="12"/>
    </row>
    <row r="26" spans="1:11" ht="38.25">
      <c r="A26" s="8">
        <v>6</v>
      </c>
      <c r="B26" s="9" t="s">
        <v>61</v>
      </c>
      <c r="C26" s="10" t="s">
        <v>5</v>
      </c>
      <c r="D26" s="11">
        <f>'4.5   2019'!E26</f>
        <v>92.8</v>
      </c>
      <c r="E26" s="11">
        <v>92.8</v>
      </c>
      <c r="F26" s="12" t="s">
        <v>6</v>
      </c>
      <c r="G26" s="13"/>
      <c r="H26" s="14"/>
      <c r="I26" s="12" t="s">
        <v>6</v>
      </c>
      <c r="J26" s="15">
        <f t="shared" si="0"/>
        <v>100</v>
      </c>
      <c r="K26" s="12" t="s">
        <v>6</v>
      </c>
    </row>
    <row r="27" spans="1:11" ht="38.25">
      <c r="A27" s="8">
        <v>7</v>
      </c>
      <c r="B27" s="18" t="s">
        <v>37</v>
      </c>
      <c r="C27" s="10" t="s">
        <v>5</v>
      </c>
      <c r="D27" s="11">
        <f>'4.5   2019'!E27</f>
        <v>98</v>
      </c>
      <c r="E27" s="11">
        <v>98</v>
      </c>
      <c r="F27" s="12" t="s">
        <v>6</v>
      </c>
      <c r="G27" s="13"/>
      <c r="H27" s="14"/>
      <c r="I27" s="12" t="s">
        <v>6</v>
      </c>
      <c r="J27" s="15">
        <f t="shared" si="0"/>
        <v>100</v>
      </c>
      <c r="K27" s="12" t="s">
        <v>6</v>
      </c>
    </row>
    <row r="28" spans="1:11" ht="12.75">
      <c r="A28" s="8">
        <v>8</v>
      </c>
      <c r="B28" s="36" t="s">
        <v>62</v>
      </c>
      <c r="C28" s="19" t="s">
        <v>63</v>
      </c>
      <c r="D28" s="11">
        <v>290</v>
      </c>
      <c r="E28" s="11">
        <v>290</v>
      </c>
      <c r="F28" s="12"/>
      <c r="G28" s="13"/>
      <c r="H28" s="14"/>
      <c r="I28" s="12"/>
      <c r="J28" s="15">
        <f t="shared" si="0"/>
        <v>100</v>
      </c>
      <c r="K28" s="12"/>
    </row>
    <row r="29" spans="1:11" ht="25.5">
      <c r="A29" s="8">
        <v>9</v>
      </c>
      <c r="B29" s="36" t="s">
        <v>64</v>
      </c>
      <c r="C29" s="12" t="s">
        <v>5</v>
      </c>
      <c r="D29" s="11">
        <v>92</v>
      </c>
      <c r="E29" s="11">
        <v>92</v>
      </c>
      <c r="F29" s="12"/>
      <c r="G29" s="13"/>
      <c r="H29" s="14"/>
      <c r="I29" s="12"/>
      <c r="J29" s="15">
        <f t="shared" si="0"/>
        <v>100</v>
      </c>
      <c r="K29" s="12"/>
    </row>
    <row r="30" spans="1:11" ht="51">
      <c r="A30" s="8">
        <v>10</v>
      </c>
      <c r="B30" s="36" t="s">
        <v>65</v>
      </c>
      <c r="C30" s="12" t="s">
        <v>5</v>
      </c>
      <c r="D30" s="11">
        <v>80</v>
      </c>
      <c r="E30" s="11">
        <v>80</v>
      </c>
      <c r="F30" s="12"/>
      <c r="G30" s="13"/>
      <c r="H30" s="14"/>
      <c r="I30" s="12"/>
      <c r="J30" s="15">
        <f t="shared" si="0"/>
        <v>100</v>
      </c>
      <c r="K30" s="12"/>
    </row>
    <row r="31" spans="1:11" ht="63.75">
      <c r="A31" s="8">
        <v>11</v>
      </c>
      <c r="B31" s="35" t="s">
        <v>59</v>
      </c>
      <c r="C31" s="19" t="s">
        <v>5</v>
      </c>
      <c r="D31" s="11">
        <f>'4.5   2019'!E31</f>
        <v>98</v>
      </c>
      <c r="E31" s="11">
        <v>98</v>
      </c>
      <c r="F31" s="12" t="s">
        <v>6</v>
      </c>
      <c r="G31" s="13" t="s">
        <v>6</v>
      </c>
      <c r="H31" s="14"/>
      <c r="I31" s="12" t="s">
        <v>6</v>
      </c>
      <c r="J31" s="15">
        <f t="shared" si="0"/>
        <v>100</v>
      </c>
      <c r="K31" s="12" t="s">
        <v>6</v>
      </c>
    </row>
    <row r="32" spans="1:11" ht="38.25">
      <c r="A32" s="8">
        <v>12</v>
      </c>
      <c r="B32" s="35" t="s">
        <v>81</v>
      </c>
      <c r="C32" s="19" t="s">
        <v>82</v>
      </c>
      <c r="D32" s="11">
        <v>1</v>
      </c>
      <c r="E32" s="11">
        <v>1</v>
      </c>
      <c r="F32" s="12" t="s">
        <v>6</v>
      </c>
      <c r="G32" s="13" t="s">
        <v>6</v>
      </c>
      <c r="H32" s="14"/>
      <c r="I32" s="12" t="s">
        <v>6</v>
      </c>
      <c r="J32" s="15">
        <f t="shared" si="0"/>
        <v>100</v>
      </c>
      <c r="K32" s="12" t="s">
        <v>6</v>
      </c>
    </row>
    <row r="33" spans="1:11" ht="18.75" customHeight="1">
      <c r="A33" s="8"/>
      <c r="B33" s="20" t="s">
        <v>7</v>
      </c>
      <c r="C33" s="21"/>
      <c r="D33" s="12" t="s">
        <v>6</v>
      </c>
      <c r="E33" s="12" t="s">
        <v>6</v>
      </c>
      <c r="F33" s="12" t="s">
        <v>6</v>
      </c>
      <c r="G33" s="22">
        <f>G35+G36+G37+G38+G39+G40+G41+G42+G43+G45+G46+G47</f>
        <v>38526.5</v>
      </c>
      <c r="H33" s="14" t="s">
        <v>6</v>
      </c>
      <c r="I33" s="12" t="s">
        <v>6</v>
      </c>
      <c r="J33" s="12" t="s">
        <v>6</v>
      </c>
      <c r="K33" s="15">
        <f>(J31+J30+J29+J28+J27+J26+J25+J24+J23+J22+J21)/11</f>
        <v>100</v>
      </c>
    </row>
    <row r="34" spans="1:11" ht="21.75" customHeight="1">
      <c r="A34" s="104" t="s">
        <v>39</v>
      </c>
      <c r="B34" s="104"/>
      <c r="C34" s="104"/>
      <c r="D34" s="23"/>
      <c r="E34" s="23"/>
      <c r="F34" s="23"/>
      <c r="G34" s="24"/>
      <c r="H34" s="32"/>
      <c r="I34" s="23"/>
      <c r="J34" s="23"/>
      <c r="K34" s="23"/>
    </row>
    <row r="35" spans="1:11" ht="25.5">
      <c r="A35" s="8">
        <v>1</v>
      </c>
      <c r="B35" s="25" t="s">
        <v>40</v>
      </c>
      <c r="C35" s="26"/>
      <c r="D35" s="26"/>
      <c r="E35" s="26"/>
      <c r="F35" s="26"/>
      <c r="G35" s="27">
        <v>435.8</v>
      </c>
      <c r="H35" s="34">
        <f aca="true" t="shared" si="1" ref="H35:H40">G35/38256.5</f>
        <v>0.01139</v>
      </c>
      <c r="I35" s="28"/>
      <c r="J35" s="28"/>
      <c r="K35" s="28"/>
    </row>
    <row r="36" spans="1:11" ht="25.5">
      <c r="A36" s="8">
        <v>2</v>
      </c>
      <c r="B36" s="25" t="s">
        <v>41</v>
      </c>
      <c r="C36" s="26"/>
      <c r="D36" s="26"/>
      <c r="E36" s="26"/>
      <c r="F36" s="26"/>
      <c r="G36" s="27">
        <v>1985.2</v>
      </c>
      <c r="H36" s="34">
        <f t="shared" si="1"/>
        <v>0.05189</v>
      </c>
      <c r="I36" s="28"/>
      <c r="J36" s="28"/>
      <c r="K36" s="28"/>
    </row>
    <row r="37" spans="1:11" ht="25.5">
      <c r="A37" s="8">
        <v>3</v>
      </c>
      <c r="B37" s="37" t="s">
        <v>84</v>
      </c>
      <c r="C37" s="26"/>
      <c r="D37" s="26"/>
      <c r="E37" s="26"/>
      <c r="F37" s="26"/>
      <c r="G37" s="27">
        <v>8206.5</v>
      </c>
      <c r="H37" s="34">
        <f t="shared" si="1"/>
        <v>0.21451</v>
      </c>
      <c r="I37" s="28"/>
      <c r="J37" s="28"/>
      <c r="K37" s="28"/>
    </row>
    <row r="38" spans="1:11" ht="38.25">
      <c r="A38" s="8">
        <v>4</v>
      </c>
      <c r="B38" s="25" t="s">
        <v>42</v>
      </c>
      <c r="C38" s="26"/>
      <c r="D38" s="26"/>
      <c r="E38" s="26"/>
      <c r="F38" s="26"/>
      <c r="G38" s="27">
        <v>510.3</v>
      </c>
      <c r="H38" s="34">
        <f t="shared" si="1"/>
        <v>0.01334</v>
      </c>
      <c r="I38" s="28"/>
      <c r="J38" s="28"/>
      <c r="K38" s="28"/>
    </row>
    <row r="39" spans="1:11" ht="12.75">
      <c r="A39" s="8">
        <v>5</v>
      </c>
      <c r="B39" s="25" t="s">
        <v>66</v>
      </c>
      <c r="C39" s="26"/>
      <c r="D39" s="26"/>
      <c r="E39" s="26"/>
      <c r="F39" s="26"/>
      <c r="G39" s="27">
        <v>827.5</v>
      </c>
      <c r="H39" s="34">
        <f t="shared" si="1"/>
        <v>0.02163</v>
      </c>
      <c r="I39" s="28"/>
      <c r="J39" s="28"/>
      <c r="K39" s="28"/>
    </row>
    <row r="40" spans="1:11" ht="12.75">
      <c r="A40" s="8">
        <v>6</v>
      </c>
      <c r="B40" s="25" t="s">
        <v>43</v>
      </c>
      <c r="C40" s="26"/>
      <c r="D40" s="26"/>
      <c r="E40" s="26"/>
      <c r="F40" s="26"/>
      <c r="G40" s="27">
        <v>422.4</v>
      </c>
      <c r="H40" s="34">
        <f t="shared" si="1"/>
        <v>0.01104</v>
      </c>
      <c r="I40" s="28"/>
      <c r="J40" s="28"/>
      <c r="K40" s="28"/>
    </row>
    <row r="41" spans="1:11" ht="25.5">
      <c r="A41" s="8">
        <v>7</v>
      </c>
      <c r="B41" s="25" t="s">
        <v>80</v>
      </c>
      <c r="C41" s="26"/>
      <c r="D41" s="26"/>
      <c r="E41" s="26"/>
      <c r="F41" s="26"/>
      <c r="G41" s="27">
        <v>0</v>
      </c>
      <c r="H41" s="34">
        <f>G41/13044.378</f>
        <v>0</v>
      </c>
      <c r="I41" s="28"/>
      <c r="J41" s="28"/>
      <c r="K41" s="28"/>
    </row>
    <row r="42" spans="1:11" ht="25.5">
      <c r="A42" s="8">
        <v>8</v>
      </c>
      <c r="B42" s="25" t="s">
        <v>71</v>
      </c>
      <c r="C42" s="26"/>
      <c r="D42" s="26"/>
      <c r="E42" s="26"/>
      <c r="F42" s="26"/>
      <c r="G42" s="27">
        <v>0</v>
      </c>
      <c r="H42" s="34">
        <f>G42/13044.378</f>
        <v>0</v>
      </c>
      <c r="I42" s="28"/>
      <c r="J42" s="28"/>
      <c r="K42" s="28"/>
    </row>
    <row r="43" spans="1:11" ht="38.25">
      <c r="A43" s="8">
        <v>9</v>
      </c>
      <c r="B43" s="25" t="s">
        <v>103</v>
      </c>
      <c r="C43" s="26"/>
      <c r="D43" s="26"/>
      <c r="E43" s="26"/>
      <c r="F43" s="26"/>
      <c r="G43" s="27">
        <v>25482.1</v>
      </c>
      <c r="H43" s="34">
        <f>G43/38256.5</f>
        <v>0.66609</v>
      </c>
      <c r="I43" s="28"/>
      <c r="J43" s="28"/>
      <c r="K43" s="28"/>
    </row>
    <row r="44" spans="1:11" ht="12.75" hidden="1">
      <c r="A44" s="8"/>
      <c r="B44" s="25"/>
      <c r="C44" s="26"/>
      <c r="D44" s="26"/>
      <c r="E44" s="26"/>
      <c r="F44" s="26"/>
      <c r="G44" s="27"/>
      <c r="H44" s="34">
        <f>G44/34543.9</f>
        <v>0</v>
      </c>
      <c r="I44" s="28"/>
      <c r="J44" s="28"/>
      <c r="K44" s="28"/>
    </row>
    <row r="45" spans="1:11" ht="38.25">
      <c r="A45" s="8">
        <v>10</v>
      </c>
      <c r="B45" s="25" t="s">
        <v>56</v>
      </c>
      <c r="C45" s="26"/>
      <c r="D45" s="26"/>
      <c r="E45" s="26"/>
      <c r="F45" s="26"/>
      <c r="G45" s="27">
        <v>0</v>
      </c>
      <c r="H45" s="34">
        <f>G45/13044.378</f>
        <v>0</v>
      </c>
      <c r="I45" s="28"/>
      <c r="J45" s="28"/>
      <c r="K45" s="28"/>
    </row>
    <row r="46" spans="1:11" ht="12.75">
      <c r="A46" s="8">
        <v>11</v>
      </c>
      <c r="B46" s="25" t="s">
        <v>75</v>
      </c>
      <c r="C46" s="26"/>
      <c r="D46" s="26"/>
      <c r="E46" s="26"/>
      <c r="F46" s="26"/>
      <c r="G46" s="27">
        <v>656.7</v>
      </c>
      <c r="H46" s="34">
        <f>G46/38256.5</f>
        <v>0.01717</v>
      </c>
      <c r="I46" s="28"/>
      <c r="J46" s="28"/>
      <c r="K46" s="28"/>
    </row>
    <row r="47" spans="1:11" ht="27" customHeight="1">
      <c r="A47" s="8">
        <v>12</v>
      </c>
      <c r="B47" s="25" t="s">
        <v>79</v>
      </c>
      <c r="C47" s="26"/>
      <c r="D47" s="26"/>
      <c r="E47" s="26"/>
      <c r="F47" s="26"/>
      <c r="G47" s="27">
        <v>0</v>
      </c>
      <c r="H47" s="34">
        <f>G47/13044.378</f>
        <v>0</v>
      </c>
      <c r="I47" s="28"/>
      <c r="J47" s="28"/>
      <c r="K47" s="28"/>
    </row>
    <row r="48" spans="3:11" ht="12.75">
      <c r="C48" s="23"/>
      <c r="D48" s="23"/>
      <c r="E48" s="23"/>
      <c r="F48" s="23"/>
      <c r="G48" s="24"/>
      <c r="H48" s="33"/>
      <c r="I48" s="29"/>
      <c r="J48" s="29"/>
      <c r="K48" s="29"/>
    </row>
    <row r="49" spans="1:6" s="1" customFormat="1" ht="12.75">
      <c r="A49" s="51" t="s">
        <v>91</v>
      </c>
      <c r="F49" s="48"/>
    </row>
    <row r="50" spans="1:6" s="1" customFormat="1" ht="12.75">
      <c r="A50" s="51" t="s">
        <v>92</v>
      </c>
      <c r="F50" s="48"/>
    </row>
    <row r="51" spans="3:11" ht="12.75">
      <c r="C51" s="23"/>
      <c r="D51" s="23"/>
      <c r="E51" s="23"/>
      <c r="F51" s="23"/>
      <c r="G51" s="24"/>
      <c r="H51" s="33"/>
      <c r="I51" s="29"/>
      <c r="J51" s="29"/>
      <c r="K51" s="29"/>
    </row>
    <row r="52" spans="3:11" ht="12.75">
      <c r="C52" s="23"/>
      <c r="D52" s="23"/>
      <c r="E52" s="23"/>
      <c r="F52" s="23"/>
      <c r="G52" s="24"/>
      <c r="H52" s="32"/>
      <c r="I52" s="23"/>
      <c r="J52" s="23"/>
      <c r="K52" s="23"/>
    </row>
    <row r="53" spans="3:11" ht="12.75">
      <c r="C53" s="23"/>
      <c r="D53" s="23"/>
      <c r="E53" s="23"/>
      <c r="F53" s="23"/>
      <c r="G53" s="24"/>
      <c r="H53" s="32"/>
      <c r="I53" s="23"/>
      <c r="J53" s="23"/>
      <c r="K53" s="23"/>
    </row>
    <row r="54" spans="3:11" ht="12.75">
      <c r="C54" s="23"/>
      <c r="D54" s="23"/>
      <c r="E54" s="23"/>
      <c r="F54" s="23"/>
      <c r="G54" s="24"/>
      <c r="H54" s="32"/>
      <c r="I54" s="23"/>
      <c r="J54" s="23"/>
      <c r="K54" s="23"/>
    </row>
    <row r="55" spans="3:11" ht="12.75">
      <c r="C55" s="23"/>
      <c r="D55" s="23"/>
      <c r="E55" s="23"/>
      <c r="F55" s="23"/>
      <c r="G55" s="24"/>
      <c r="H55" s="32"/>
      <c r="I55" s="23"/>
      <c r="J55" s="23"/>
      <c r="K55" s="23"/>
    </row>
    <row r="56" spans="3:11" ht="12.75">
      <c r="C56" s="23"/>
      <c r="D56" s="23"/>
      <c r="E56" s="23"/>
      <c r="F56" s="23"/>
      <c r="G56" s="24"/>
      <c r="H56" s="32"/>
      <c r="I56" s="23"/>
      <c r="J56" s="23"/>
      <c r="K56" s="23"/>
    </row>
    <row r="57" spans="3:11" ht="12.75">
      <c r="C57" s="23"/>
      <c r="D57" s="23"/>
      <c r="E57" s="23"/>
      <c r="F57" s="23"/>
      <c r="G57" s="24"/>
      <c r="H57" s="32"/>
      <c r="I57" s="23"/>
      <c r="J57" s="23"/>
      <c r="K57" s="23"/>
    </row>
    <row r="58" spans="3:11" ht="12.75">
      <c r="C58" s="23"/>
      <c r="D58" s="23"/>
      <c r="E58" s="23"/>
      <c r="F58" s="23"/>
      <c r="G58" s="24"/>
      <c r="H58" s="32"/>
      <c r="I58" s="23"/>
      <c r="J58" s="23"/>
      <c r="K58" s="23"/>
    </row>
    <row r="59" spans="3:11" ht="12.75">
      <c r="C59" s="23"/>
      <c r="D59" s="23"/>
      <c r="E59" s="23"/>
      <c r="F59" s="23"/>
      <c r="G59" s="24"/>
      <c r="H59" s="32"/>
      <c r="I59" s="23"/>
      <c r="J59" s="23"/>
      <c r="K59" s="23"/>
    </row>
    <row r="60" spans="3:11" ht="12.75">
      <c r="C60" s="23"/>
      <c r="D60" s="23"/>
      <c r="E60" s="23"/>
      <c r="F60" s="23"/>
      <c r="G60" s="24"/>
      <c r="H60" s="32"/>
      <c r="I60" s="23"/>
      <c r="J60" s="23"/>
      <c r="K60" s="23"/>
    </row>
    <row r="61" spans="3:11" ht="12.75">
      <c r="C61" s="23"/>
      <c r="D61" s="23"/>
      <c r="E61" s="23"/>
      <c r="F61" s="23"/>
      <c r="G61" s="24"/>
      <c r="H61" s="32"/>
      <c r="I61" s="23"/>
      <c r="J61" s="23"/>
      <c r="K61" s="23"/>
    </row>
    <row r="62" spans="3:11" ht="12.75">
      <c r="C62" s="23"/>
      <c r="D62" s="23"/>
      <c r="E62" s="23"/>
      <c r="F62" s="23"/>
      <c r="G62" s="24"/>
      <c r="H62" s="32"/>
      <c r="I62" s="23"/>
      <c r="J62" s="23"/>
      <c r="K62" s="23"/>
    </row>
    <row r="63" spans="3:11" ht="12.75">
      <c r="C63" s="23"/>
      <c r="D63" s="23"/>
      <c r="E63" s="23"/>
      <c r="F63" s="23"/>
      <c r="G63" s="24"/>
      <c r="H63" s="32"/>
      <c r="I63" s="23"/>
      <c r="J63" s="23"/>
      <c r="K63" s="23"/>
    </row>
    <row r="64" spans="3:11" ht="12.75">
      <c r="C64" s="23"/>
      <c r="D64" s="23"/>
      <c r="E64" s="23"/>
      <c r="F64" s="23"/>
      <c r="G64" s="24"/>
      <c r="H64" s="32"/>
      <c r="I64" s="23"/>
      <c r="J64" s="23"/>
      <c r="K64" s="23"/>
    </row>
    <row r="65" spans="3:11" ht="12.75">
      <c r="C65" s="23"/>
      <c r="D65" s="23"/>
      <c r="E65" s="23"/>
      <c r="F65" s="23"/>
      <c r="G65" s="24"/>
      <c r="H65" s="32"/>
      <c r="I65" s="23"/>
      <c r="J65" s="23"/>
      <c r="K65" s="23"/>
    </row>
    <row r="66" spans="3:11" ht="12.75">
      <c r="C66" s="23"/>
      <c r="D66" s="23"/>
      <c r="E66" s="23"/>
      <c r="F66" s="23"/>
      <c r="G66" s="24"/>
      <c r="H66" s="32"/>
      <c r="I66" s="23"/>
      <c r="J66" s="23"/>
      <c r="K66" s="23"/>
    </row>
    <row r="67" spans="3:11" ht="12.75">
      <c r="C67" s="23"/>
      <c r="D67" s="23"/>
      <c r="E67" s="23"/>
      <c r="F67" s="23"/>
      <c r="G67" s="24"/>
      <c r="H67" s="32"/>
      <c r="I67" s="23"/>
      <c r="J67" s="23"/>
      <c r="K67" s="23"/>
    </row>
    <row r="68" spans="3:11" ht="12.75">
      <c r="C68" s="23"/>
      <c r="D68" s="23"/>
      <c r="E68" s="23"/>
      <c r="F68" s="23"/>
      <c r="G68" s="24"/>
      <c r="H68" s="32"/>
      <c r="I68" s="23"/>
      <c r="J68" s="23"/>
      <c r="K68" s="23"/>
    </row>
    <row r="69" spans="3:11" ht="12.75">
      <c r="C69" s="23"/>
      <c r="D69" s="23"/>
      <c r="E69" s="23"/>
      <c r="F69" s="23"/>
      <c r="G69" s="24"/>
      <c r="H69" s="32"/>
      <c r="I69" s="23"/>
      <c r="J69" s="23"/>
      <c r="K69" s="23"/>
    </row>
    <row r="70" spans="3:11" ht="12.75">
      <c r="C70" s="23"/>
      <c r="D70" s="23"/>
      <c r="E70" s="23"/>
      <c r="F70" s="23"/>
      <c r="G70" s="24"/>
      <c r="H70" s="32"/>
      <c r="I70" s="23"/>
      <c r="J70" s="23"/>
      <c r="K70" s="23"/>
    </row>
    <row r="71" spans="3:11" ht="12.75">
      <c r="C71" s="23"/>
      <c r="D71" s="23"/>
      <c r="E71" s="23"/>
      <c r="F71" s="23"/>
      <c r="G71" s="24"/>
      <c r="H71" s="32"/>
      <c r="I71" s="23"/>
      <c r="J71" s="23"/>
      <c r="K71" s="23"/>
    </row>
    <row r="72" spans="3:11" ht="12.75">
      <c r="C72" s="23"/>
      <c r="D72" s="23"/>
      <c r="E72" s="23"/>
      <c r="F72" s="23"/>
      <c r="G72" s="24"/>
      <c r="H72" s="32"/>
      <c r="I72" s="23"/>
      <c r="J72" s="23"/>
      <c r="K72" s="23"/>
    </row>
  </sheetData>
  <mergeCells count="23">
    <mergeCell ref="J1:K1"/>
    <mergeCell ref="J2:K2"/>
    <mergeCell ref="J3:K3"/>
    <mergeCell ref="J4:K4"/>
    <mergeCell ref="A34:C34"/>
    <mergeCell ref="B11:K11"/>
    <mergeCell ref="B12:K12"/>
    <mergeCell ref="B13:K13"/>
    <mergeCell ref="A15:A20"/>
    <mergeCell ref="K15:K18"/>
    <mergeCell ref="B20:K20"/>
    <mergeCell ref="B15:B18"/>
    <mergeCell ref="C15:C18"/>
    <mergeCell ref="D15:D18"/>
    <mergeCell ref="E15:E18"/>
    <mergeCell ref="F15:F18"/>
    <mergeCell ref="G15:G18"/>
    <mergeCell ref="J6:K6"/>
    <mergeCell ref="H7:K7"/>
    <mergeCell ref="H8:K9"/>
    <mergeCell ref="I15:I18"/>
    <mergeCell ref="J15:J18"/>
    <mergeCell ref="H15:H18"/>
  </mergeCells>
  <printOptions/>
  <pageMargins left="0.3937007874015748" right="0.1968503937007874" top="0.1968503937007874" bottom="0.1968503937007874" header="0.5118110236220472" footer="0"/>
  <pageSetup fitToHeight="0" horizontalDpi="600" verticalDpi="600" orientation="landscape" paperSize="9" scale="84" r:id="rId2"/>
  <rowBreaks count="1" manualBreakCount="1">
    <brk id="28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2"/>
  <sheetViews>
    <sheetView view="pageBreakPreview" zoomScaleSheetLayoutView="100" workbookViewId="0" topLeftCell="A7">
      <selection activeCell="B27" sqref="B27"/>
    </sheetView>
  </sheetViews>
  <sheetFormatPr defaultColWidth="9.140625" defaultRowHeight="12.75"/>
  <cols>
    <col min="1" max="1" width="5.8515625" style="2" customWidth="1"/>
    <col min="2" max="2" width="73.421875" style="3" customWidth="1"/>
    <col min="3" max="3" width="6.7109375" style="2" customWidth="1"/>
    <col min="4" max="4" width="9.140625" style="2" customWidth="1"/>
    <col min="5" max="5" width="10.57421875" style="2" customWidth="1"/>
    <col min="6" max="6" width="14.140625" style="2" customWidth="1"/>
    <col min="7" max="7" width="11.57421875" style="4" customWidth="1"/>
    <col min="8" max="8" width="12.57421875" style="31" customWidth="1"/>
    <col min="9" max="9" width="9.8515625" style="2" customWidth="1"/>
    <col min="10" max="10" width="16.28125" style="2" customWidth="1"/>
    <col min="11" max="11" width="13.00390625" style="2" customWidth="1"/>
    <col min="12" max="12" width="1.421875" style="2" customWidth="1"/>
    <col min="13" max="16384" width="9.140625" style="2" customWidth="1"/>
  </cols>
  <sheetData>
    <row r="1" spans="10:11" ht="12.75">
      <c r="J1" s="83" t="s">
        <v>90</v>
      </c>
      <c r="K1" s="83"/>
    </row>
    <row r="2" spans="10:11" ht="12.75">
      <c r="J2" s="94" t="s">
        <v>88</v>
      </c>
      <c r="K2" s="94"/>
    </row>
    <row r="3" spans="10:11" ht="12.75">
      <c r="J3" s="94" t="s">
        <v>89</v>
      </c>
      <c r="K3" s="94"/>
    </row>
    <row r="4" spans="10:12" ht="12.75">
      <c r="J4" s="94" t="s">
        <v>108</v>
      </c>
      <c r="K4" s="94"/>
      <c r="L4" s="55"/>
    </row>
    <row r="6" spans="8:11" s="1" customFormat="1" ht="12.75">
      <c r="H6" s="30"/>
      <c r="J6" s="84" t="s">
        <v>100</v>
      </c>
      <c r="K6" s="84"/>
    </row>
    <row r="7" spans="8:11" s="1" customFormat="1" ht="12.75">
      <c r="H7" s="83" t="s">
        <v>25</v>
      </c>
      <c r="I7" s="83"/>
      <c r="J7" s="83"/>
      <c r="K7" s="83"/>
    </row>
    <row r="8" spans="8:11" s="1" customFormat="1" ht="22.5" customHeight="1">
      <c r="H8" s="85" t="s">
        <v>94</v>
      </c>
      <c r="I8" s="85"/>
      <c r="J8" s="85"/>
      <c r="K8" s="85"/>
    </row>
    <row r="9" spans="2:11" s="1" customFormat="1" ht="21" customHeight="1">
      <c r="B9" s="1" t="s">
        <v>104</v>
      </c>
      <c r="H9" s="85"/>
      <c r="I9" s="85"/>
      <c r="J9" s="85"/>
      <c r="K9" s="85"/>
    </row>
    <row r="11" spans="2:11" ht="15">
      <c r="B11" s="105" t="s">
        <v>10</v>
      </c>
      <c r="C11" s="105"/>
      <c r="D11" s="105"/>
      <c r="E11" s="105"/>
      <c r="F11" s="105"/>
      <c r="G11" s="105"/>
      <c r="H11" s="105"/>
      <c r="I11" s="105"/>
      <c r="J11" s="105"/>
      <c r="K11" s="105"/>
    </row>
    <row r="12" spans="2:11" ht="15">
      <c r="B12" s="105" t="s">
        <v>96</v>
      </c>
      <c r="C12" s="105"/>
      <c r="D12" s="105"/>
      <c r="E12" s="105"/>
      <c r="F12" s="105"/>
      <c r="G12" s="105"/>
      <c r="H12" s="105"/>
      <c r="I12" s="105"/>
      <c r="J12" s="105"/>
      <c r="K12" s="105"/>
    </row>
    <row r="13" spans="2:11" ht="15">
      <c r="B13" s="105" t="s">
        <v>101</v>
      </c>
      <c r="C13" s="105"/>
      <c r="D13" s="105"/>
      <c r="E13" s="105"/>
      <c r="F13" s="105"/>
      <c r="G13" s="105"/>
      <c r="H13" s="105"/>
      <c r="I13" s="105"/>
      <c r="J13" s="105"/>
      <c r="K13" s="105"/>
    </row>
    <row r="15" spans="1:11" ht="32.25" customHeight="1">
      <c r="A15" s="101" t="s">
        <v>38</v>
      </c>
      <c r="B15" s="86" t="s">
        <v>0</v>
      </c>
      <c r="C15" s="100" t="s">
        <v>1</v>
      </c>
      <c r="D15" s="65" t="s">
        <v>2</v>
      </c>
      <c r="E15" s="65" t="s">
        <v>3</v>
      </c>
      <c r="F15" s="65" t="s">
        <v>4</v>
      </c>
      <c r="G15" s="69" t="s">
        <v>51</v>
      </c>
      <c r="H15" s="65" t="s">
        <v>52</v>
      </c>
      <c r="I15" s="65" t="s">
        <v>53</v>
      </c>
      <c r="J15" s="65" t="s">
        <v>54</v>
      </c>
      <c r="K15" s="65" t="s">
        <v>55</v>
      </c>
    </row>
    <row r="16" spans="1:11" ht="33.75" customHeight="1">
      <c r="A16" s="102"/>
      <c r="B16" s="86"/>
      <c r="C16" s="100"/>
      <c r="D16" s="65"/>
      <c r="E16" s="65"/>
      <c r="F16" s="65"/>
      <c r="G16" s="69"/>
      <c r="H16" s="65"/>
      <c r="I16" s="65"/>
      <c r="J16" s="65"/>
      <c r="K16" s="65"/>
    </row>
    <row r="17" spans="1:11" ht="39.75" customHeight="1">
      <c r="A17" s="102"/>
      <c r="B17" s="86"/>
      <c r="C17" s="100"/>
      <c r="D17" s="65"/>
      <c r="E17" s="65"/>
      <c r="F17" s="65"/>
      <c r="G17" s="69"/>
      <c r="H17" s="65"/>
      <c r="I17" s="65"/>
      <c r="J17" s="65"/>
      <c r="K17" s="65"/>
    </row>
    <row r="18" spans="1:11" ht="60" customHeight="1">
      <c r="A18" s="102"/>
      <c r="B18" s="86"/>
      <c r="C18" s="100"/>
      <c r="D18" s="65"/>
      <c r="E18" s="65"/>
      <c r="F18" s="65"/>
      <c r="G18" s="69"/>
      <c r="H18" s="65"/>
      <c r="I18" s="65"/>
      <c r="J18" s="65"/>
      <c r="K18" s="65"/>
    </row>
    <row r="19" spans="1:11" ht="12.75">
      <c r="A19" s="102"/>
      <c r="B19" s="5">
        <v>1</v>
      </c>
      <c r="C19" s="6">
        <v>2</v>
      </c>
      <c r="D19" s="6">
        <v>3</v>
      </c>
      <c r="E19" s="6">
        <v>4</v>
      </c>
      <c r="F19" s="6">
        <v>5</v>
      </c>
      <c r="G19" s="7">
        <v>6</v>
      </c>
      <c r="H19" s="6">
        <v>7</v>
      </c>
      <c r="I19" s="6">
        <v>8</v>
      </c>
      <c r="J19" s="6">
        <v>9</v>
      </c>
      <c r="K19" s="6">
        <v>10</v>
      </c>
    </row>
    <row r="20" spans="1:11" ht="12.75" hidden="1">
      <c r="A20" s="103"/>
      <c r="B20" s="107" t="s">
        <v>8</v>
      </c>
      <c r="C20" s="108"/>
      <c r="D20" s="108"/>
      <c r="E20" s="108"/>
      <c r="F20" s="108"/>
      <c r="G20" s="108"/>
      <c r="H20" s="108"/>
      <c r="I20" s="108"/>
      <c r="J20" s="108"/>
      <c r="K20" s="108"/>
    </row>
    <row r="21" spans="1:11" ht="38.25">
      <c r="A21" s="8">
        <v>1</v>
      </c>
      <c r="B21" s="9" t="s">
        <v>57</v>
      </c>
      <c r="C21" s="10" t="s">
        <v>5</v>
      </c>
      <c r="D21" s="11">
        <f>'4.5   2019'!E21</f>
        <v>100</v>
      </c>
      <c r="E21" s="11">
        <v>100</v>
      </c>
      <c r="F21" s="12" t="s">
        <v>6</v>
      </c>
      <c r="G21" s="13"/>
      <c r="H21" s="14"/>
      <c r="I21" s="12" t="s">
        <v>6</v>
      </c>
      <c r="J21" s="15">
        <f>IF(D21&gt;E21,D21/E21,E21/D21)*100</f>
        <v>100</v>
      </c>
      <c r="K21" s="12" t="s">
        <v>6</v>
      </c>
    </row>
    <row r="22" spans="1:11" ht="25.5">
      <c r="A22" s="8">
        <v>2</v>
      </c>
      <c r="B22" s="9" t="s">
        <v>35</v>
      </c>
      <c r="C22" s="10" t="s">
        <v>5</v>
      </c>
      <c r="D22" s="11">
        <f>'4.5   2019'!E22</f>
        <v>50</v>
      </c>
      <c r="E22" s="11">
        <v>50</v>
      </c>
      <c r="F22" s="12" t="s">
        <v>6</v>
      </c>
      <c r="G22" s="13"/>
      <c r="H22" s="14"/>
      <c r="I22" s="12" t="s">
        <v>6</v>
      </c>
      <c r="J22" s="15">
        <f aca="true" t="shared" si="0" ref="J22:J32">IF(D22&gt;E22,D22/E22,E22/D22)*100</f>
        <v>100</v>
      </c>
      <c r="K22" s="12" t="s">
        <v>6</v>
      </c>
    </row>
    <row r="23" spans="1:11" ht="51">
      <c r="A23" s="8">
        <v>3</v>
      </c>
      <c r="B23" s="16" t="s">
        <v>60</v>
      </c>
      <c r="C23" s="10" t="s">
        <v>5</v>
      </c>
      <c r="D23" s="11">
        <f>'4.5   2019'!E23</f>
        <v>100</v>
      </c>
      <c r="E23" s="11">
        <v>100</v>
      </c>
      <c r="F23" s="12" t="s">
        <v>6</v>
      </c>
      <c r="G23" s="13"/>
      <c r="H23" s="14"/>
      <c r="I23" s="12" t="s">
        <v>6</v>
      </c>
      <c r="J23" s="15">
        <f t="shared" si="0"/>
        <v>100</v>
      </c>
      <c r="K23" s="12" t="s">
        <v>6</v>
      </c>
    </row>
    <row r="24" spans="1:11" ht="25.5">
      <c r="A24" s="8">
        <v>4</v>
      </c>
      <c r="B24" s="9" t="s">
        <v>36</v>
      </c>
      <c r="C24" s="10" t="s">
        <v>5</v>
      </c>
      <c r="D24" s="11">
        <f>'4.5   2019'!E24</f>
        <v>30</v>
      </c>
      <c r="E24" s="11">
        <v>30</v>
      </c>
      <c r="F24" s="12" t="s">
        <v>6</v>
      </c>
      <c r="G24" s="13"/>
      <c r="H24" s="14"/>
      <c r="I24" s="12" t="s">
        <v>6</v>
      </c>
      <c r="J24" s="15">
        <f t="shared" si="0"/>
        <v>100</v>
      </c>
      <c r="K24" s="12"/>
    </row>
    <row r="25" spans="1:11" ht="51">
      <c r="A25" s="8">
        <v>5</v>
      </c>
      <c r="B25" s="17" t="s">
        <v>58</v>
      </c>
      <c r="C25" s="10" t="s">
        <v>5</v>
      </c>
      <c r="D25" s="11">
        <f>'4.5   2019'!E25</f>
        <v>100</v>
      </c>
      <c r="E25" s="11">
        <v>100</v>
      </c>
      <c r="F25" s="12" t="s">
        <v>6</v>
      </c>
      <c r="G25" s="13"/>
      <c r="H25" s="14"/>
      <c r="I25" s="12" t="s">
        <v>6</v>
      </c>
      <c r="J25" s="15">
        <f t="shared" si="0"/>
        <v>100</v>
      </c>
      <c r="K25" s="12"/>
    </row>
    <row r="26" spans="1:11" ht="25.5">
      <c r="A26" s="8">
        <v>6</v>
      </c>
      <c r="B26" s="9" t="s">
        <v>61</v>
      </c>
      <c r="C26" s="10" t="s">
        <v>5</v>
      </c>
      <c r="D26" s="11">
        <f>'4.5   2019'!E26</f>
        <v>92.8</v>
      </c>
      <c r="E26" s="11">
        <v>92.8</v>
      </c>
      <c r="F26" s="12" t="s">
        <v>6</v>
      </c>
      <c r="G26" s="13"/>
      <c r="H26" s="14"/>
      <c r="I26" s="12" t="s">
        <v>6</v>
      </c>
      <c r="J26" s="15">
        <f t="shared" si="0"/>
        <v>100</v>
      </c>
      <c r="K26" s="12" t="s">
        <v>6</v>
      </c>
    </row>
    <row r="27" spans="1:11" ht="38.25">
      <c r="A27" s="8">
        <v>7</v>
      </c>
      <c r="B27" s="18" t="s">
        <v>37</v>
      </c>
      <c r="C27" s="10" t="s">
        <v>5</v>
      </c>
      <c r="D27" s="11">
        <f>'4.5   2019'!E27</f>
        <v>98</v>
      </c>
      <c r="E27" s="11">
        <v>98</v>
      </c>
      <c r="F27" s="12" t="s">
        <v>6</v>
      </c>
      <c r="G27" s="13"/>
      <c r="H27" s="14"/>
      <c r="I27" s="12" t="s">
        <v>6</v>
      </c>
      <c r="J27" s="15">
        <f t="shared" si="0"/>
        <v>100</v>
      </c>
      <c r="K27" s="12" t="s">
        <v>6</v>
      </c>
    </row>
    <row r="28" spans="1:11" ht="12.75">
      <c r="A28" s="8">
        <v>8</v>
      </c>
      <c r="B28" s="36" t="s">
        <v>62</v>
      </c>
      <c r="C28" s="19" t="s">
        <v>63</v>
      </c>
      <c r="D28" s="11">
        <v>290</v>
      </c>
      <c r="E28" s="11">
        <v>290</v>
      </c>
      <c r="F28" s="12"/>
      <c r="G28" s="13"/>
      <c r="H28" s="14"/>
      <c r="I28" s="12"/>
      <c r="J28" s="15">
        <f t="shared" si="0"/>
        <v>100</v>
      </c>
      <c r="K28" s="12"/>
    </row>
    <row r="29" spans="1:11" ht="25.5">
      <c r="A29" s="8">
        <v>9</v>
      </c>
      <c r="B29" s="36" t="s">
        <v>64</v>
      </c>
      <c r="C29" s="12" t="s">
        <v>5</v>
      </c>
      <c r="D29" s="11">
        <v>92</v>
      </c>
      <c r="E29" s="11">
        <v>92</v>
      </c>
      <c r="F29" s="12"/>
      <c r="G29" s="13"/>
      <c r="H29" s="14"/>
      <c r="I29" s="12"/>
      <c r="J29" s="15">
        <f t="shared" si="0"/>
        <v>100</v>
      </c>
      <c r="K29" s="12"/>
    </row>
    <row r="30" spans="1:11" ht="38.25">
      <c r="A30" s="8">
        <v>10</v>
      </c>
      <c r="B30" s="36" t="s">
        <v>65</v>
      </c>
      <c r="C30" s="12" t="s">
        <v>5</v>
      </c>
      <c r="D30" s="11">
        <v>80</v>
      </c>
      <c r="E30" s="11">
        <v>80</v>
      </c>
      <c r="F30" s="12"/>
      <c r="G30" s="13"/>
      <c r="H30" s="14"/>
      <c r="I30" s="12"/>
      <c r="J30" s="15">
        <f t="shared" si="0"/>
        <v>100</v>
      </c>
      <c r="K30" s="12"/>
    </row>
    <row r="31" spans="1:11" ht="51">
      <c r="A31" s="8">
        <v>11</v>
      </c>
      <c r="B31" s="35" t="s">
        <v>59</v>
      </c>
      <c r="C31" s="19" t="s">
        <v>5</v>
      </c>
      <c r="D31" s="11">
        <f>'4.5   2019'!E31</f>
        <v>98</v>
      </c>
      <c r="E31" s="11">
        <v>98</v>
      </c>
      <c r="F31" s="12" t="s">
        <v>6</v>
      </c>
      <c r="G31" s="13" t="s">
        <v>6</v>
      </c>
      <c r="H31" s="14"/>
      <c r="I31" s="12" t="s">
        <v>6</v>
      </c>
      <c r="J31" s="15">
        <f t="shared" si="0"/>
        <v>100</v>
      </c>
      <c r="K31" s="12" t="s">
        <v>6</v>
      </c>
    </row>
    <row r="32" spans="1:11" ht="38.25">
      <c r="A32" s="8">
        <v>12</v>
      </c>
      <c r="B32" s="35" t="s">
        <v>81</v>
      </c>
      <c r="C32" s="19" t="s">
        <v>82</v>
      </c>
      <c r="D32" s="11">
        <v>1</v>
      </c>
      <c r="E32" s="11">
        <v>1</v>
      </c>
      <c r="F32" s="12" t="s">
        <v>6</v>
      </c>
      <c r="G32" s="13" t="s">
        <v>6</v>
      </c>
      <c r="H32" s="14"/>
      <c r="I32" s="12" t="s">
        <v>6</v>
      </c>
      <c r="J32" s="15">
        <f t="shared" si="0"/>
        <v>100</v>
      </c>
      <c r="K32" s="12" t="s">
        <v>6</v>
      </c>
    </row>
    <row r="33" spans="1:11" ht="18.75" customHeight="1">
      <c r="A33" s="8"/>
      <c r="B33" s="20" t="s">
        <v>7</v>
      </c>
      <c r="C33" s="21"/>
      <c r="D33" s="12" t="s">
        <v>6</v>
      </c>
      <c r="E33" s="12" t="s">
        <v>6</v>
      </c>
      <c r="F33" s="12" t="s">
        <v>6</v>
      </c>
      <c r="G33" s="22">
        <f>G35+G36+G37+G38+G39+G40+G41+G42+G43+G45+G46+G47</f>
        <v>37978</v>
      </c>
      <c r="H33" s="14" t="s">
        <v>6</v>
      </c>
      <c r="I33" s="12" t="s">
        <v>6</v>
      </c>
      <c r="J33" s="12" t="s">
        <v>6</v>
      </c>
      <c r="K33" s="15">
        <f>(J31+J30+J29+J28+J27+J26+J25+J24+J23+J22+J21)/11</f>
        <v>100</v>
      </c>
    </row>
    <row r="34" spans="1:11" ht="21.75" customHeight="1">
      <c r="A34" s="104" t="s">
        <v>39</v>
      </c>
      <c r="B34" s="104"/>
      <c r="C34" s="104"/>
      <c r="D34" s="23"/>
      <c r="E34" s="23"/>
      <c r="F34" s="23"/>
      <c r="G34" s="24"/>
      <c r="H34" s="32"/>
      <c r="I34" s="23"/>
      <c r="J34" s="23"/>
      <c r="K34" s="23"/>
    </row>
    <row r="35" spans="1:11" ht="25.5">
      <c r="A35" s="8">
        <v>1</v>
      </c>
      <c r="B35" s="25" t="s">
        <v>40</v>
      </c>
      <c r="C35" s="26"/>
      <c r="D35" s="26"/>
      <c r="E35" s="26"/>
      <c r="F35" s="26"/>
      <c r="G35" s="27">
        <v>435.8</v>
      </c>
      <c r="H35" s="34">
        <f aca="true" t="shared" si="1" ref="H35:H40">G35/37978</f>
        <v>0.01148</v>
      </c>
      <c r="I35" s="28"/>
      <c r="J35" s="28"/>
      <c r="K35" s="28"/>
    </row>
    <row r="36" spans="1:11" ht="12.75">
      <c r="A36" s="8">
        <v>2</v>
      </c>
      <c r="B36" s="25" t="s">
        <v>41</v>
      </c>
      <c r="C36" s="26"/>
      <c r="D36" s="26"/>
      <c r="E36" s="26"/>
      <c r="F36" s="26"/>
      <c r="G36" s="27">
        <v>1985.2</v>
      </c>
      <c r="H36" s="34">
        <f t="shared" si="1"/>
        <v>0.05227</v>
      </c>
      <c r="I36" s="28"/>
      <c r="J36" s="28"/>
      <c r="K36" s="28"/>
    </row>
    <row r="37" spans="1:11" ht="25.5">
      <c r="A37" s="8">
        <v>3</v>
      </c>
      <c r="B37" s="37" t="s">
        <v>84</v>
      </c>
      <c r="C37" s="26"/>
      <c r="D37" s="26"/>
      <c r="E37" s="26"/>
      <c r="F37" s="26"/>
      <c r="G37" s="27">
        <v>8206.5</v>
      </c>
      <c r="H37" s="34">
        <f t="shared" si="1"/>
        <v>0.21609</v>
      </c>
      <c r="I37" s="28"/>
      <c r="J37" s="28"/>
      <c r="K37" s="28"/>
    </row>
    <row r="38" spans="1:11" ht="38.25">
      <c r="A38" s="8">
        <v>4</v>
      </c>
      <c r="B38" s="25" t="s">
        <v>42</v>
      </c>
      <c r="C38" s="26"/>
      <c r="D38" s="26"/>
      <c r="E38" s="26"/>
      <c r="F38" s="26"/>
      <c r="G38" s="27">
        <v>510.3</v>
      </c>
      <c r="H38" s="34">
        <f t="shared" si="1"/>
        <v>0.01344</v>
      </c>
      <c r="I38" s="28"/>
      <c r="J38" s="28"/>
      <c r="K38" s="28"/>
    </row>
    <row r="39" spans="1:11" ht="12.75">
      <c r="A39" s="8">
        <v>5</v>
      </c>
      <c r="B39" s="25" t="s">
        <v>66</v>
      </c>
      <c r="C39" s="26"/>
      <c r="D39" s="26"/>
      <c r="E39" s="26"/>
      <c r="F39" s="26"/>
      <c r="G39" s="27">
        <v>827.5</v>
      </c>
      <c r="H39" s="34">
        <f t="shared" si="1"/>
        <v>0.02179</v>
      </c>
      <c r="I39" s="28"/>
      <c r="J39" s="28"/>
      <c r="K39" s="28"/>
    </row>
    <row r="40" spans="1:11" ht="12.75">
      <c r="A40" s="8">
        <v>6</v>
      </c>
      <c r="B40" s="25" t="s">
        <v>43</v>
      </c>
      <c r="C40" s="26"/>
      <c r="D40" s="26"/>
      <c r="E40" s="26"/>
      <c r="F40" s="26"/>
      <c r="G40" s="27">
        <v>422.4</v>
      </c>
      <c r="H40" s="34">
        <f t="shared" si="1"/>
        <v>0.01112</v>
      </c>
      <c r="I40" s="28"/>
      <c r="J40" s="28"/>
      <c r="K40" s="28"/>
    </row>
    <row r="41" spans="1:11" ht="25.5">
      <c r="A41" s="8">
        <v>7</v>
      </c>
      <c r="B41" s="25" t="s">
        <v>80</v>
      </c>
      <c r="C41" s="26"/>
      <c r="D41" s="26"/>
      <c r="E41" s="26"/>
      <c r="F41" s="26"/>
      <c r="G41" s="27">
        <v>0</v>
      </c>
      <c r="H41" s="34">
        <f>G41/13044.378</f>
        <v>0</v>
      </c>
      <c r="I41" s="28"/>
      <c r="J41" s="28"/>
      <c r="K41" s="28"/>
    </row>
    <row r="42" spans="1:11" ht="25.5">
      <c r="A42" s="8">
        <v>8</v>
      </c>
      <c r="B42" s="25" t="s">
        <v>71</v>
      </c>
      <c r="C42" s="26"/>
      <c r="D42" s="26"/>
      <c r="E42" s="26"/>
      <c r="F42" s="26"/>
      <c r="G42" s="27">
        <v>0</v>
      </c>
      <c r="H42" s="34">
        <f>G42/13044.378</f>
        <v>0</v>
      </c>
      <c r="I42" s="28"/>
      <c r="J42" s="28"/>
      <c r="K42" s="28"/>
    </row>
    <row r="43" spans="1:11" ht="25.5">
      <c r="A43" s="8">
        <v>9</v>
      </c>
      <c r="B43" s="25" t="s">
        <v>103</v>
      </c>
      <c r="C43" s="26"/>
      <c r="D43" s="26"/>
      <c r="E43" s="26"/>
      <c r="F43" s="26"/>
      <c r="G43" s="27">
        <v>24933.6</v>
      </c>
      <c r="H43" s="34">
        <f>G43/37978</f>
        <v>0.65653</v>
      </c>
      <c r="I43" s="28"/>
      <c r="J43" s="28"/>
      <c r="K43" s="28"/>
    </row>
    <row r="44" spans="1:11" ht="12.75" hidden="1">
      <c r="A44" s="8"/>
      <c r="B44" s="25"/>
      <c r="C44" s="26"/>
      <c r="D44" s="26"/>
      <c r="E44" s="26"/>
      <c r="F44" s="26"/>
      <c r="G44" s="27"/>
      <c r="H44" s="34">
        <f>G44/34543.9</f>
        <v>0</v>
      </c>
      <c r="I44" s="28"/>
      <c r="J44" s="28"/>
      <c r="K44" s="28"/>
    </row>
    <row r="45" spans="1:11" ht="25.5">
      <c r="A45" s="8">
        <v>10</v>
      </c>
      <c r="B45" s="25" t="s">
        <v>56</v>
      </c>
      <c r="C45" s="26"/>
      <c r="D45" s="26"/>
      <c r="E45" s="26"/>
      <c r="F45" s="26"/>
      <c r="G45" s="27">
        <v>0</v>
      </c>
      <c r="H45" s="34">
        <f>G45/13044.378</f>
        <v>0</v>
      </c>
      <c r="I45" s="28"/>
      <c r="J45" s="28"/>
      <c r="K45" s="28"/>
    </row>
    <row r="46" spans="1:11" ht="12.75">
      <c r="A46" s="8">
        <v>11</v>
      </c>
      <c r="B46" s="25" t="s">
        <v>75</v>
      </c>
      <c r="C46" s="26"/>
      <c r="D46" s="26"/>
      <c r="E46" s="26"/>
      <c r="F46" s="26"/>
      <c r="G46" s="27">
        <v>656.7</v>
      </c>
      <c r="H46" s="34">
        <f>G46/37978</f>
        <v>0.01729</v>
      </c>
      <c r="I46" s="28"/>
      <c r="J46" s="28"/>
      <c r="K46" s="28"/>
    </row>
    <row r="47" spans="1:11" ht="27" customHeight="1">
      <c r="A47" s="8">
        <v>12</v>
      </c>
      <c r="B47" s="25" t="s">
        <v>79</v>
      </c>
      <c r="C47" s="26"/>
      <c r="D47" s="26"/>
      <c r="E47" s="26"/>
      <c r="F47" s="26"/>
      <c r="G47" s="27">
        <v>0</v>
      </c>
      <c r="H47" s="34">
        <f>G47/13044.378</f>
        <v>0</v>
      </c>
      <c r="I47" s="28"/>
      <c r="J47" s="28"/>
      <c r="K47" s="28"/>
    </row>
    <row r="48" spans="3:11" ht="12.75">
      <c r="C48" s="23"/>
      <c r="D48" s="23"/>
      <c r="E48" s="23"/>
      <c r="F48" s="23"/>
      <c r="G48" s="24"/>
      <c r="H48" s="33"/>
      <c r="I48" s="29"/>
      <c r="J48" s="29"/>
      <c r="K48" s="29"/>
    </row>
    <row r="49" spans="1:6" s="1" customFormat="1" ht="12.75" hidden="1">
      <c r="A49" s="51" t="s">
        <v>91</v>
      </c>
      <c r="F49" s="48"/>
    </row>
    <row r="50" spans="1:6" s="1" customFormat="1" ht="12.75" hidden="1">
      <c r="A50" s="51" t="s">
        <v>92</v>
      </c>
      <c r="F50" s="48"/>
    </row>
    <row r="51" spans="3:11" ht="12.75" hidden="1">
      <c r="C51" s="23"/>
      <c r="D51" s="23"/>
      <c r="E51" s="23"/>
      <c r="F51" s="23"/>
      <c r="G51" s="24"/>
      <c r="H51" s="33"/>
      <c r="I51" s="29"/>
      <c r="J51" s="29"/>
      <c r="K51" s="29"/>
    </row>
    <row r="52" spans="3:11" ht="12.75">
      <c r="C52" s="23"/>
      <c r="D52" s="23"/>
      <c r="E52" s="23"/>
      <c r="F52" s="23"/>
      <c r="G52" s="24"/>
      <c r="H52" s="32"/>
      <c r="I52" s="23"/>
      <c r="J52" s="23"/>
      <c r="K52" s="23"/>
    </row>
    <row r="53" spans="3:11" ht="12.75">
      <c r="C53" s="23"/>
      <c r="D53" s="23"/>
      <c r="E53" s="23"/>
      <c r="F53" s="23"/>
      <c r="G53" s="24"/>
      <c r="H53" s="32"/>
      <c r="I53" s="23"/>
      <c r="J53" s="23"/>
      <c r="K53" s="23"/>
    </row>
    <row r="54" spans="3:11" ht="12.75">
      <c r="C54" s="23"/>
      <c r="D54" s="23"/>
      <c r="E54" s="23"/>
      <c r="F54" s="23"/>
      <c r="G54" s="24"/>
      <c r="H54" s="32"/>
      <c r="I54" s="23"/>
      <c r="J54" s="23"/>
      <c r="K54" s="23"/>
    </row>
    <row r="55" spans="3:11" ht="12.75">
      <c r="C55" s="23"/>
      <c r="D55" s="23"/>
      <c r="E55" s="23"/>
      <c r="F55" s="23"/>
      <c r="G55" s="24"/>
      <c r="H55" s="32"/>
      <c r="I55" s="23"/>
      <c r="J55" s="23"/>
      <c r="K55" s="23"/>
    </row>
    <row r="56" spans="3:11" ht="12.75">
      <c r="C56" s="23"/>
      <c r="D56" s="23"/>
      <c r="E56" s="23"/>
      <c r="F56" s="23"/>
      <c r="G56" s="24"/>
      <c r="H56" s="32"/>
      <c r="I56" s="23"/>
      <c r="J56" s="23"/>
      <c r="K56" s="23"/>
    </row>
    <row r="57" spans="3:11" ht="12.75">
      <c r="C57" s="23"/>
      <c r="D57" s="23"/>
      <c r="E57" s="23"/>
      <c r="F57" s="23"/>
      <c r="G57" s="24"/>
      <c r="H57" s="32"/>
      <c r="I57" s="23"/>
      <c r="J57" s="23"/>
      <c r="K57" s="23"/>
    </row>
    <row r="58" spans="3:11" ht="12.75">
      <c r="C58" s="23"/>
      <c r="D58" s="23"/>
      <c r="E58" s="23"/>
      <c r="F58" s="23"/>
      <c r="G58" s="24"/>
      <c r="H58" s="32"/>
      <c r="I58" s="23"/>
      <c r="J58" s="23"/>
      <c r="K58" s="23"/>
    </row>
    <row r="59" spans="3:11" ht="12.75">
      <c r="C59" s="23"/>
      <c r="D59" s="23"/>
      <c r="E59" s="23"/>
      <c r="F59" s="23"/>
      <c r="G59" s="24"/>
      <c r="H59" s="32"/>
      <c r="I59" s="23"/>
      <c r="J59" s="23"/>
      <c r="K59" s="23"/>
    </row>
    <row r="60" spans="3:11" ht="12.75">
      <c r="C60" s="23"/>
      <c r="D60" s="23"/>
      <c r="E60" s="23"/>
      <c r="F60" s="23"/>
      <c r="G60" s="24"/>
      <c r="H60" s="32"/>
      <c r="I60" s="23"/>
      <c r="J60" s="23"/>
      <c r="K60" s="23"/>
    </row>
    <row r="61" spans="3:11" ht="12.75">
      <c r="C61" s="23"/>
      <c r="D61" s="23"/>
      <c r="E61" s="23"/>
      <c r="F61" s="23"/>
      <c r="G61" s="24"/>
      <c r="H61" s="32"/>
      <c r="I61" s="23"/>
      <c r="J61" s="23"/>
      <c r="K61" s="23"/>
    </row>
    <row r="62" spans="3:11" ht="12.75">
      <c r="C62" s="23"/>
      <c r="D62" s="23"/>
      <c r="E62" s="23"/>
      <c r="F62" s="23"/>
      <c r="G62" s="24"/>
      <c r="H62" s="32"/>
      <c r="I62" s="23"/>
      <c r="J62" s="23"/>
      <c r="K62" s="23"/>
    </row>
    <row r="63" spans="3:11" ht="12.75">
      <c r="C63" s="23"/>
      <c r="D63" s="23"/>
      <c r="E63" s="23"/>
      <c r="F63" s="23"/>
      <c r="G63" s="24"/>
      <c r="H63" s="32"/>
      <c r="I63" s="23"/>
      <c r="J63" s="23"/>
      <c r="K63" s="23"/>
    </row>
    <row r="64" spans="3:11" ht="12.75">
      <c r="C64" s="23"/>
      <c r="D64" s="23"/>
      <c r="E64" s="23"/>
      <c r="F64" s="23"/>
      <c r="G64" s="24"/>
      <c r="H64" s="32"/>
      <c r="I64" s="23"/>
      <c r="J64" s="23"/>
      <c r="K64" s="23"/>
    </row>
    <row r="65" spans="3:11" ht="12.75">
      <c r="C65" s="23"/>
      <c r="D65" s="23"/>
      <c r="E65" s="23"/>
      <c r="F65" s="23"/>
      <c r="G65" s="24"/>
      <c r="H65" s="32"/>
      <c r="I65" s="23"/>
      <c r="J65" s="23"/>
      <c r="K65" s="23"/>
    </row>
    <row r="66" spans="3:11" ht="12.75">
      <c r="C66" s="23"/>
      <c r="D66" s="23"/>
      <c r="E66" s="23"/>
      <c r="F66" s="23"/>
      <c r="G66" s="24"/>
      <c r="H66" s="32"/>
      <c r="I66" s="23"/>
      <c r="J66" s="23"/>
      <c r="K66" s="23"/>
    </row>
    <row r="67" spans="3:11" ht="12.75">
      <c r="C67" s="23"/>
      <c r="D67" s="23"/>
      <c r="E67" s="23"/>
      <c r="F67" s="23"/>
      <c r="G67" s="24"/>
      <c r="H67" s="32"/>
      <c r="I67" s="23"/>
      <c r="J67" s="23"/>
      <c r="K67" s="23"/>
    </row>
    <row r="68" spans="3:11" ht="12.75">
      <c r="C68" s="23"/>
      <c r="D68" s="23"/>
      <c r="E68" s="23"/>
      <c r="F68" s="23"/>
      <c r="G68" s="24"/>
      <c r="H68" s="32"/>
      <c r="I68" s="23"/>
      <c r="J68" s="23"/>
      <c r="K68" s="23"/>
    </row>
    <row r="69" spans="3:11" ht="12.75">
      <c r="C69" s="23"/>
      <c r="D69" s="23"/>
      <c r="E69" s="23"/>
      <c r="F69" s="23"/>
      <c r="G69" s="24"/>
      <c r="H69" s="32"/>
      <c r="I69" s="23"/>
      <c r="J69" s="23"/>
      <c r="K69" s="23"/>
    </row>
    <row r="70" spans="3:11" ht="12.75">
      <c r="C70" s="23"/>
      <c r="D70" s="23"/>
      <c r="E70" s="23"/>
      <c r="F70" s="23"/>
      <c r="G70" s="24"/>
      <c r="H70" s="32"/>
      <c r="I70" s="23"/>
      <c r="J70" s="23"/>
      <c r="K70" s="23"/>
    </row>
    <row r="71" spans="3:11" ht="12.75">
      <c r="C71" s="23"/>
      <c r="D71" s="23"/>
      <c r="E71" s="23"/>
      <c r="F71" s="23"/>
      <c r="G71" s="24"/>
      <c r="H71" s="32"/>
      <c r="I71" s="23"/>
      <c r="J71" s="23"/>
      <c r="K71" s="23"/>
    </row>
    <row r="72" spans="3:11" ht="12.75">
      <c r="C72" s="23"/>
      <c r="D72" s="23"/>
      <c r="E72" s="23"/>
      <c r="F72" s="23"/>
      <c r="G72" s="24"/>
      <c r="H72" s="32"/>
      <c r="I72" s="23"/>
      <c r="J72" s="23"/>
      <c r="K72" s="23"/>
    </row>
  </sheetData>
  <mergeCells count="23">
    <mergeCell ref="J1:K1"/>
    <mergeCell ref="J2:K2"/>
    <mergeCell ref="J3:K3"/>
    <mergeCell ref="J4:K4"/>
    <mergeCell ref="J6:K6"/>
    <mergeCell ref="H7:K7"/>
    <mergeCell ref="H8:K9"/>
    <mergeCell ref="B11:K11"/>
    <mergeCell ref="B12:K12"/>
    <mergeCell ref="B13:K13"/>
    <mergeCell ref="A15:A20"/>
    <mergeCell ref="B15:B18"/>
    <mergeCell ref="C15:C18"/>
    <mergeCell ref="D15:D18"/>
    <mergeCell ref="E15:E18"/>
    <mergeCell ref="F15:F18"/>
    <mergeCell ref="G15:G18"/>
    <mergeCell ref="H15:H18"/>
    <mergeCell ref="A34:C34"/>
    <mergeCell ref="I15:I18"/>
    <mergeCell ref="J15:J18"/>
    <mergeCell ref="K15:K18"/>
    <mergeCell ref="B20:K20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scale="75" r:id="rId2"/>
  <rowBreaks count="1" manualBreakCount="1">
    <brk id="2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Kablova</cp:lastModifiedBy>
  <cp:lastPrinted>2019-12-26T14:37:29Z</cp:lastPrinted>
  <dcterms:created xsi:type="dcterms:W3CDTF">1996-10-08T23:32:33Z</dcterms:created>
  <dcterms:modified xsi:type="dcterms:W3CDTF">2020-03-17T06:50:47Z</dcterms:modified>
  <cp:category/>
  <cp:version/>
  <cp:contentType/>
  <cp:contentStatus/>
</cp:coreProperties>
</file>