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1" firstSheet="2" activeTab="2"/>
  </bookViews>
  <sheets>
    <sheet name="прил. 7 (2015)" sheetId="1" state="hidden" r:id="rId1"/>
    <sheet name="прил. 7 (2016) " sheetId="2" state="hidden" r:id="rId2"/>
    <sheet name="прил. 7 (2017) " sheetId="3" r:id="rId3"/>
    <sheet name="прил. 7 (2018) " sheetId="4" r:id="rId4"/>
    <sheet name="прил. 7 (2019) " sheetId="5" r:id="rId5"/>
    <sheet name="прил. 7 (2020) " sheetId="6" state="hidden" r:id="rId6"/>
    <sheet name="приложение 8 " sheetId="7" state="hidden" r:id="rId7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'!$10:$13</definedName>
    <definedName name="_xlnm.Print_Titles" localSheetId="4">'прил. 7 (2019) '!$10:$13</definedName>
    <definedName name="_xlnm.Print_Titles" localSheetId="5">'прил. 7 (2020) '!$10:$13</definedName>
    <definedName name="_xlnm.Print_Area" localSheetId="0">'прил. 7 (2015)'!$A$1:$K$79</definedName>
    <definedName name="_xlnm.Print_Area" localSheetId="1">'прил. 7 (2016) '!$A$1:$K$76</definedName>
  </definedNames>
  <calcPr fullCalcOnLoad="1" fullPrecision="0"/>
</workbook>
</file>

<file path=xl/sharedStrings.xml><?xml version="1.0" encoding="utf-8"?>
<sst xmlns="http://schemas.openxmlformats.org/spreadsheetml/2006/main" count="2188" uniqueCount="95">
  <si>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</si>
  <si>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</si>
  <si>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</si>
  <si>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</si>
  <si>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</si>
  <si>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</si>
  <si>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</si>
  <si>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</si>
  <si>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</si>
  <si>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</si>
  <si>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</si>
  <si>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</si>
  <si>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</si>
  <si>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</si>
  <si>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</si>
  <si>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</si>
  <si>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</si>
  <si>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</si>
  <si>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</si>
  <si>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</si>
  <si>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</si>
  <si>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</si>
  <si>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</si>
  <si>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</si>
  <si>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</si>
  <si>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</si>
  <si>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</si>
  <si>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</si>
  <si>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</si>
  <si>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</si>
  <si>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</si>
  <si>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</si>
  <si>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</si>
  <si>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Развитие образования в городе Пензе на 2015 - 2020 годы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</si>
  <si>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</si>
  <si>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</si>
  <si>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</si>
  <si>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</si>
  <si>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</si>
  <si>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</si>
  <si>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</si>
  <si>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</si>
  <si>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</si>
  <si>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</si>
  <si>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</si>
  <si>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</si>
  <si>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</si>
  <si>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</si>
  <si>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</si>
  <si>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</si>
  <si>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</si>
  <si>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</si>
  <si>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</si>
  <si>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</si>
  <si>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</si>
  <si>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</si>
  <si>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</si>
  <si>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</si>
  <si>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</si>
  <si>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</si>
  <si>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</si>
  <si>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</si>
  <si>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</si>
  <si>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</si>
  <si>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</si>
  <si>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</si>
  <si>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</si>
  <si>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</si>
  <si>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</si>
  <si>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</si>
  <si>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                                 от              №            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</si>
  <si>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</si>
  <si>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</si>
  <si>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</si>
  <si>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</si>
  <si>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</si>
  <si>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</si>
  <si>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</si>
  <si>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</si>
  <si>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</si>
  <si>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</si>
  <si>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</si>
  <si>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</si>
  <si>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</si>
  <si>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</si>
  <si>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</si>
  <si>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</si>
  <si>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</si>
  <si>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Приложение № 10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</si>
  <si>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</si>
  <si>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</si>
  <si>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Приложение № 11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</si>
  <si>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</si>
  <si>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Приложение № 5</t>
  </si>
  <si>
    <t xml:space="preserve">                                                    от  20.02.2017   №   262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</si>
</sst>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916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489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2.75" customHeight="1">
      <c r="F1" s="63" t="s">
        <v>76</v>
      </c>
      <c r="G1" s="63"/>
      <c r="H1" s="63"/>
      <c r="I1" s="63"/>
      <c r="J1" s="63"/>
      <c r="K1" s="63"/>
    </row>
    <row r="2" spans="8:11" ht="12.75">
      <c r="H2" s="64" t="s">
        <v>68</v>
      </c>
      <c r="I2" s="64"/>
      <c r="J2" s="64"/>
      <c r="K2" s="64"/>
    </row>
    <row r="3" spans="8:11" ht="12.75">
      <c r="H3" s="65" t="s">
        <v>67</v>
      </c>
      <c r="I3" s="65"/>
      <c r="J3" s="65"/>
      <c r="K3" s="65"/>
    </row>
    <row r="5" ht="12.75" hidden="1"/>
    <row r="6" spans="6:11" ht="12.75" hidden="1">
      <c r="F6" s="63" t="s">
        <v>15</v>
      </c>
      <c r="G6" s="63"/>
      <c r="H6" s="63"/>
      <c r="I6" s="63"/>
      <c r="J6" s="63"/>
      <c r="K6" s="63"/>
    </row>
    <row r="7" spans="8:11" ht="12.75" hidden="1">
      <c r="H7" s="64" t="s">
        <v>16</v>
      </c>
      <c r="I7" s="64"/>
      <c r="J7" s="64"/>
      <c r="K7" s="64"/>
    </row>
    <row r="8" spans="8:11" ht="12.75" hidden="1">
      <c r="H8" s="65" t="s">
        <v>71</v>
      </c>
      <c r="I8" s="65"/>
      <c r="J8" s="65"/>
      <c r="K8" s="65"/>
    </row>
    <row r="9" ht="12.75" hidden="1"/>
    <row r="11" spans="1:11" ht="14.25">
      <c r="A11" s="67" t="s">
        <v>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4.25">
      <c r="A12" s="67" t="s">
        <v>17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4.25">
      <c r="A13" s="67" t="s">
        <v>10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5" spans="1:11" ht="32.25" customHeight="1">
      <c r="A15" s="72" t="s">
        <v>0</v>
      </c>
      <c r="B15" s="72" t="s">
        <v>1</v>
      </c>
      <c r="C15" s="66" t="s">
        <v>2</v>
      </c>
      <c r="D15" s="66" t="s">
        <v>3</v>
      </c>
      <c r="E15" s="66" t="s">
        <v>4</v>
      </c>
      <c r="F15" s="66" t="s">
        <v>5</v>
      </c>
      <c r="G15" s="71" t="s">
        <v>22</v>
      </c>
      <c r="H15" s="66" t="s">
        <v>23</v>
      </c>
      <c r="I15" s="66" t="s">
        <v>24</v>
      </c>
      <c r="J15" s="66" t="s">
        <v>25</v>
      </c>
      <c r="K15" s="66" t="s">
        <v>26</v>
      </c>
    </row>
    <row r="16" spans="1:11" ht="15.75" customHeight="1">
      <c r="A16" s="72"/>
      <c r="B16" s="72"/>
      <c r="C16" s="66"/>
      <c r="D16" s="66"/>
      <c r="E16" s="66"/>
      <c r="F16" s="66"/>
      <c r="G16" s="71"/>
      <c r="H16" s="66"/>
      <c r="I16" s="66"/>
      <c r="J16" s="66"/>
      <c r="K16" s="66"/>
    </row>
    <row r="17" spans="1:11" ht="1.5" customHeight="1">
      <c r="A17" s="72"/>
      <c r="B17" s="72"/>
      <c r="C17" s="66"/>
      <c r="D17" s="66"/>
      <c r="E17" s="66"/>
      <c r="F17" s="66"/>
      <c r="G17" s="71"/>
      <c r="H17" s="66"/>
      <c r="I17" s="66"/>
      <c r="J17" s="66"/>
      <c r="K17" s="66"/>
    </row>
    <row r="18" spans="1:11" ht="57.75" customHeight="1">
      <c r="A18" s="72"/>
      <c r="B18" s="72"/>
      <c r="C18" s="66"/>
      <c r="D18" s="66"/>
      <c r="E18" s="66"/>
      <c r="F18" s="66"/>
      <c r="G18" s="71"/>
      <c r="H18" s="66"/>
      <c r="I18" s="66"/>
      <c r="J18" s="66"/>
      <c r="K18" s="66"/>
    </row>
    <row r="19" spans="1:11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7">
        <v>7</v>
      </c>
      <c r="H19" s="26">
        <v>8</v>
      </c>
      <c r="I19" s="26">
        <v>9</v>
      </c>
      <c r="J19" s="26">
        <v>10</v>
      </c>
      <c r="K19" s="26">
        <v>11</v>
      </c>
    </row>
    <row r="20" spans="1:11" s="11" customFormat="1" ht="12">
      <c r="A20" s="69" t="s">
        <v>35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4" s="11" customFormat="1" ht="48">
      <c r="A21" s="4" t="s">
        <v>47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>IF(C21&gt;D21,C21/D21,D21/C21)*100</f>
        <v>101.5</v>
      </c>
      <c r="K21" s="5" t="s">
        <v>7</v>
      </c>
      <c r="N21" s="29"/>
    </row>
    <row r="22" spans="1:14" s="11" customFormat="1" ht="48">
      <c r="A22" s="12" t="s">
        <v>65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>IF(C22&gt;D22,C22/D22,D22/C22)*100</f>
        <v>100.75</v>
      </c>
      <c r="K22" s="5" t="s">
        <v>7</v>
      </c>
      <c r="N22" s="29"/>
    </row>
    <row r="23" spans="1:14" s="11" customFormat="1" ht="50.25" customHeight="1">
      <c r="A23" s="12" t="s">
        <v>66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>IF(C23&gt;D23,C23/D23,D23/C23)*100</f>
        <v>106.67</v>
      </c>
      <c r="K23" s="5" t="s">
        <v>7</v>
      </c>
      <c r="N23" s="29"/>
    </row>
    <row r="24" spans="1:11" s="11" customFormat="1" ht="62.25" customHeight="1">
      <c r="A24" s="4" t="s">
        <v>46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49</v>
      </c>
      <c r="B25" s="30" t="s">
        <v>6</v>
      </c>
      <c r="C25" s="6">
        <v>1.3</v>
      </c>
      <c r="D25" s="6">
        <v>1.2</v>
      </c>
      <c r="E25" s="31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108.33</v>
      </c>
      <c r="K25" s="5" t="s">
        <v>7</v>
      </c>
    </row>
    <row r="26" spans="1:11" s="11" customFormat="1" ht="63.75" customHeight="1">
      <c r="A26" s="32" t="s">
        <v>50</v>
      </c>
      <c r="B26" s="30" t="s">
        <v>6</v>
      </c>
      <c r="C26" s="6">
        <v>98.3</v>
      </c>
      <c r="D26" s="6">
        <v>98.8</v>
      </c>
      <c r="E26" s="31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100.51</v>
      </c>
      <c r="K26" s="5" t="s">
        <v>7</v>
      </c>
    </row>
    <row r="27" spans="1:11" s="11" customFormat="1" ht="51.75" customHeight="1">
      <c r="A27" s="4" t="s">
        <v>41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100</v>
      </c>
      <c r="K27" s="5" t="s">
        <v>7</v>
      </c>
    </row>
    <row r="28" spans="1:11" s="11" customFormat="1" ht="36">
      <c r="A28" s="32" t="s">
        <v>51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100.12</v>
      </c>
      <c r="K28" s="5" t="s">
        <v>7</v>
      </c>
    </row>
    <row r="29" spans="1:11" s="11" customFormat="1" ht="53.25" customHeight="1">
      <c r="A29" s="32" t="s">
        <v>52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117.39</v>
      </c>
      <c r="K29" s="5" t="s">
        <v>7</v>
      </c>
    </row>
    <row r="30" spans="1:11" s="11" customFormat="1" ht="76.5" customHeight="1">
      <c r="A30" s="32" t="s">
        <v>53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106.88</v>
      </c>
      <c r="K30" s="5" t="s">
        <v>7</v>
      </c>
    </row>
    <row r="31" spans="1:11" s="11" customFormat="1" ht="74.25" customHeight="1">
      <c r="A31" s="32" t="s">
        <v>54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109.27</v>
      </c>
      <c r="K31" s="5" t="s">
        <v>7</v>
      </c>
    </row>
    <row r="32" spans="1:11" s="11" customFormat="1" ht="60">
      <c r="A32" s="32" t="s">
        <v>55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112.5</v>
      </c>
      <c r="K32" s="5" t="s">
        <v>7</v>
      </c>
    </row>
    <row r="33" spans="1:11" s="11" customFormat="1" ht="36">
      <c r="A33" s="32" t="s">
        <v>56</v>
      </c>
      <c r="B33" s="5" t="s">
        <v>57</v>
      </c>
      <c r="C33" s="5">
        <v>37.6</v>
      </c>
      <c r="D33" s="58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103.58</v>
      </c>
      <c r="K33" s="5" t="s">
        <v>7</v>
      </c>
    </row>
    <row r="34" spans="1:11" s="11" customFormat="1" ht="72">
      <c r="A34" s="4" t="s">
        <v>42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1" customFormat="1" ht="96">
      <c r="A35" s="4" t="s">
        <v>63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8">
        <f t="shared" si="0"/>
        <v>100</v>
      </c>
      <c r="K35" s="5" t="s">
        <v>7</v>
      </c>
    </row>
    <row r="36" spans="1:11" s="11" customFormat="1" ht="72">
      <c r="A36" s="4" t="s">
        <v>44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 t="shared" si="0"/>
        <v>100</v>
      </c>
      <c r="K36" s="5" t="s">
        <v>7</v>
      </c>
    </row>
    <row r="37" spans="1:11" s="11" customFormat="1" ht="84" customHeight="1">
      <c r="A37" s="4" t="s">
        <v>45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 t="shared" si="0"/>
        <v>100</v>
      </c>
      <c r="K37" s="5" t="s">
        <v>7</v>
      </c>
    </row>
    <row r="38" spans="1:11" s="11" customFormat="1" ht="61.5" customHeight="1">
      <c r="A38" s="4" t="s">
        <v>62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100</v>
      </c>
      <c r="K38" s="5" t="s">
        <v>7</v>
      </c>
    </row>
    <row r="39" spans="1:11" s="11" customFormat="1" ht="24">
      <c r="A39" s="33" t="s">
        <v>58</v>
      </c>
      <c r="B39" s="4"/>
      <c r="C39" s="5"/>
      <c r="D39" s="5"/>
      <c r="E39" s="5"/>
      <c r="F39" s="5"/>
      <c r="G39" s="7"/>
      <c r="H39" s="5"/>
      <c r="I39" s="5"/>
      <c r="J39" s="28"/>
      <c r="K39" s="5"/>
    </row>
    <row r="40" spans="1:11" s="11" customFormat="1" ht="24">
      <c r="A40" s="33" t="s">
        <v>59</v>
      </c>
      <c r="B40" s="13" t="s">
        <v>64</v>
      </c>
      <c r="C40" s="22">
        <v>17100</v>
      </c>
      <c r="D40" s="22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60</v>
      </c>
      <c r="B41" s="13" t="s">
        <v>64</v>
      </c>
      <c r="C41" s="22">
        <v>22658</v>
      </c>
      <c r="D41" s="22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f t="shared" si="1"/>
        <v>100.3</v>
      </c>
      <c r="K41" s="5" t="s">
        <v>7</v>
      </c>
    </row>
    <row r="42" spans="1:11" s="11" customFormat="1" ht="12">
      <c r="A42" s="12" t="s">
        <v>61</v>
      </c>
      <c r="B42" s="13" t="s">
        <v>64</v>
      </c>
      <c r="C42" s="22">
        <v>24148</v>
      </c>
      <c r="D42" s="22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1"/>
        <v>100.73</v>
      </c>
      <c r="K42" s="5" t="s">
        <v>7</v>
      </c>
    </row>
    <row r="43" spans="1:11" s="11" customFormat="1" ht="60">
      <c r="A43" s="12" t="s">
        <v>72</v>
      </c>
      <c r="B43" s="34" t="s">
        <v>73</v>
      </c>
      <c r="C43" s="22">
        <v>107</v>
      </c>
      <c r="D43" s="22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8">
        <f t="shared" si="1"/>
        <v>104.9</v>
      </c>
      <c r="K43" s="5" t="s">
        <v>7</v>
      </c>
    </row>
    <row r="44" spans="1:11" s="11" customFormat="1" ht="120">
      <c r="A44" s="12" t="s">
        <v>75</v>
      </c>
      <c r="B44" s="13" t="s">
        <v>6</v>
      </c>
      <c r="C44" s="22">
        <v>100</v>
      </c>
      <c r="D44" s="22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8">
        <f t="shared" si="1"/>
        <v>100</v>
      </c>
      <c r="K44" s="5" t="s">
        <v>7</v>
      </c>
    </row>
    <row r="45" spans="1:11" s="11" customFormat="1" ht="36">
      <c r="A45" s="4" t="s">
        <v>40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8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5" t="s">
        <v>7</v>
      </c>
      <c r="D46" s="35" t="s">
        <v>7</v>
      </c>
      <c r="E46" s="35" t="s">
        <v>7</v>
      </c>
      <c r="F46" s="35" t="s">
        <v>7</v>
      </c>
      <c r="G46" s="45">
        <f>4203604-20-2843.2-11+589.2</f>
        <v>4201319</v>
      </c>
      <c r="H46" s="35" t="s">
        <v>7</v>
      </c>
      <c r="I46" s="23">
        <f>F72*H72+F75*H75</f>
        <v>104.05</v>
      </c>
      <c r="J46" s="35" t="s">
        <v>7</v>
      </c>
      <c r="K46" s="36">
        <f>AVERAGE(J21:J45)</f>
        <v>103.92</v>
      </c>
      <c r="N46" s="29"/>
    </row>
    <row r="47" spans="1:11" s="37" customFormat="1" ht="12.75" customHeight="1">
      <c r="A47" s="68" t="s">
        <v>18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s="11" customFormat="1" ht="48">
      <c r="A48" s="4" t="s">
        <v>47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2" t="s">
        <v>48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66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46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2" t="s">
        <v>49</v>
      </c>
      <c r="B52" s="30" t="s">
        <v>6</v>
      </c>
      <c r="C52" s="6">
        <v>1.3</v>
      </c>
      <c r="D52" s="6">
        <v>1.2</v>
      </c>
      <c r="E52" s="38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2" t="s">
        <v>50</v>
      </c>
      <c r="B53" s="30" t="s">
        <v>6</v>
      </c>
      <c r="C53" s="6">
        <v>98.3</v>
      </c>
      <c r="D53" s="6">
        <v>98.8</v>
      </c>
      <c r="E53" s="38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41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2" t="s">
        <v>51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2" t="s">
        <v>52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2" t="s">
        <v>53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2" t="s">
        <v>54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2" t="s">
        <v>55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2" t="s">
        <v>56</v>
      </c>
      <c r="B60" s="5" t="s">
        <v>57</v>
      </c>
      <c r="C60" s="5">
        <v>37.6</v>
      </c>
      <c r="D60" s="58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42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43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44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45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62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3" t="s">
        <v>58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3" t="s">
        <v>59</v>
      </c>
      <c r="B67" s="13" t="s">
        <v>64</v>
      </c>
      <c r="C67" s="22">
        <v>17100</v>
      </c>
      <c r="D67" s="22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60</v>
      </c>
      <c r="B68" s="13" t="s">
        <v>64</v>
      </c>
      <c r="C68" s="22">
        <v>22658</v>
      </c>
      <c r="D68" s="22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61</v>
      </c>
      <c r="B69" s="13" t="s">
        <v>64</v>
      </c>
      <c r="C69" s="22">
        <v>24148</v>
      </c>
      <c r="D69" s="22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72</v>
      </c>
      <c r="B70" s="34" t="s">
        <v>73</v>
      </c>
      <c r="C70" s="22">
        <v>107</v>
      </c>
      <c r="D70" s="22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75</v>
      </c>
      <c r="B71" s="13" t="s">
        <v>6</v>
      </c>
      <c r="C71" s="22">
        <v>100</v>
      </c>
      <c r="D71" s="22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AVERAGE(E48:E71)</f>
        <v>104.09</v>
      </c>
      <c r="G72" s="45">
        <f>4161970.2-2843.2-11+589.2</f>
        <v>4159705.2</v>
      </c>
      <c r="H72" s="39">
        <f>G72/G46</f>
        <v>0.9901</v>
      </c>
      <c r="I72" s="35" t="s">
        <v>7</v>
      </c>
      <c r="J72" s="35" t="s">
        <v>7</v>
      </c>
      <c r="K72" s="35" t="s">
        <v>7</v>
      </c>
    </row>
    <row r="73" spans="1:11" s="11" customFormat="1" ht="16.5" customHeight="1">
      <c r="A73" s="68" t="s">
        <v>19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11" s="11" customFormat="1" ht="36.75" customHeight="1">
      <c r="A74" s="4" t="s">
        <v>40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5" t="s">
        <v>7</v>
      </c>
      <c r="D75" s="35" t="s">
        <v>7</v>
      </c>
      <c r="E75" s="35" t="s">
        <v>7</v>
      </c>
      <c r="F75" s="23">
        <f>AVERAGE(E74:E74)</f>
        <v>100</v>
      </c>
      <c r="G75" s="23">
        <f>G46-G72</f>
        <v>41613.8</v>
      </c>
      <c r="H75" s="39">
        <f>G75/G46</f>
        <v>0.0099</v>
      </c>
      <c r="I75" s="35" t="s">
        <v>7</v>
      </c>
      <c r="J75" s="35" t="s">
        <v>7</v>
      </c>
      <c r="K75" s="35" t="s">
        <v>7</v>
      </c>
    </row>
    <row r="76" spans="1:11" s="37" customFormat="1" ht="12">
      <c r="A76" s="40"/>
      <c r="B76" s="40"/>
      <c r="C76" s="41"/>
      <c r="D76" s="41"/>
      <c r="E76" s="41"/>
      <c r="F76" s="41"/>
      <c r="G76" s="42"/>
      <c r="H76" s="41"/>
      <c r="I76" s="41"/>
      <c r="J76" s="41"/>
      <c r="K76" s="41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24">
      <c r="A79" s="37" t="s">
        <v>74</v>
      </c>
      <c r="B79" s="37"/>
      <c r="C79" s="37"/>
      <c r="D79" s="37"/>
      <c r="E79" s="37"/>
      <c r="F79" s="37"/>
      <c r="G79" s="43"/>
      <c r="H79" s="37" t="s">
        <v>77</v>
      </c>
      <c r="I79" s="37"/>
      <c r="J79" s="37"/>
      <c r="K79" s="37"/>
    </row>
    <row r="80" spans="7:8" s="37" customFormat="1" ht="12">
      <c r="G80" s="43"/>
      <c r="H80" s="44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  <row r="113" spans="1:11" ht="12.75">
      <c r="A113" s="37"/>
      <c r="B113" s="37"/>
      <c r="C113" s="37"/>
      <c r="D113" s="37"/>
      <c r="E113" s="37"/>
      <c r="F113" s="37"/>
      <c r="G113" s="43"/>
      <c r="H113" s="37"/>
      <c r="I113" s="37"/>
      <c r="J113" s="37"/>
      <c r="K113" s="37"/>
    </row>
    <row r="114" spans="1:11" ht="12.75">
      <c r="A114" s="37"/>
      <c r="B114" s="37"/>
      <c r="C114" s="37"/>
      <c r="D114" s="37"/>
      <c r="E114" s="37"/>
      <c r="F114" s="37"/>
      <c r="G114" s="43"/>
      <c r="H114" s="37"/>
      <c r="I114" s="37"/>
      <c r="J114" s="37"/>
      <c r="K114" s="37"/>
    </row>
    <row r="115" spans="1:11" ht="12.75">
      <c r="A115" s="37"/>
      <c r="B115" s="37"/>
      <c r="C115" s="37"/>
      <c r="D115" s="37"/>
      <c r="E115" s="37"/>
      <c r="F115" s="37"/>
      <c r="G115" s="43"/>
      <c r="H115" s="37"/>
      <c r="I115" s="37"/>
      <c r="J115" s="37"/>
      <c r="K115" s="37"/>
    </row>
  </sheetData>
  <sheetProtection/>
  <mergeCells count="23"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  <mergeCell ref="C15:C18"/>
    <mergeCell ref="A11:K11"/>
    <mergeCell ref="F15:F18"/>
    <mergeCell ref="A12:K12"/>
    <mergeCell ref="A13:K13"/>
    <mergeCell ref="D15:D18"/>
    <mergeCell ref="E15:E18"/>
    <mergeCell ref="F6:K6"/>
    <mergeCell ref="H7:K7"/>
    <mergeCell ref="H8:K8"/>
    <mergeCell ref="F1:K1"/>
    <mergeCell ref="H3:K3"/>
    <mergeCell ref="H2:K2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5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4" customWidth="1"/>
    <col min="2" max="2" width="8.1406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4.25" customHeight="1">
      <c r="F1" s="63" t="s">
        <v>79</v>
      </c>
      <c r="G1" s="63"/>
      <c r="H1" s="63"/>
      <c r="I1" s="63"/>
      <c r="J1" s="63"/>
      <c r="K1" s="63"/>
    </row>
    <row r="2" spans="8:12" ht="14.25" customHeight="1">
      <c r="H2" s="64" t="s">
        <v>68</v>
      </c>
      <c r="I2" s="64"/>
      <c r="J2" s="64"/>
      <c r="K2" s="64"/>
      <c r="L2" s="46"/>
    </row>
    <row r="3" spans="8:12" ht="11.25" customHeight="1">
      <c r="H3" s="65" t="s">
        <v>67</v>
      </c>
      <c r="I3" s="65"/>
      <c r="J3" s="65"/>
      <c r="K3" s="65"/>
      <c r="L3" s="46"/>
    </row>
    <row r="4" spans="6:12" ht="15" customHeight="1">
      <c r="F4" s="47"/>
      <c r="G4" s="47"/>
      <c r="H4" s="73"/>
      <c r="I4" s="73"/>
      <c r="J4" s="73"/>
      <c r="K4" s="73"/>
      <c r="L4" s="46"/>
    </row>
    <row r="5" ht="12.75" customHeight="1"/>
    <row r="6" spans="1:11" ht="14.2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4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4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1" spans="1:11" ht="32.25" customHeight="1">
      <c r="A11" s="72" t="s">
        <v>0</v>
      </c>
      <c r="B11" s="72" t="s">
        <v>1</v>
      </c>
      <c r="C11" s="66" t="s">
        <v>2</v>
      </c>
      <c r="D11" s="66" t="s">
        <v>3</v>
      </c>
      <c r="E11" s="66" t="s">
        <v>4</v>
      </c>
      <c r="F11" s="66" t="s">
        <v>5</v>
      </c>
      <c r="G11" s="71" t="s">
        <v>22</v>
      </c>
      <c r="H11" s="66" t="s">
        <v>23</v>
      </c>
      <c r="I11" s="66" t="s">
        <v>24</v>
      </c>
      <c r="J11" s="66" t="s">
        <v>25</v>
      </c>
      <c r="K11" s="66" t="s">
        <v>26</v>
      </c>
    </row>
    <row r="12" spans="1:11" ht="33.75" customHeight="1">
      <c r="A12" s="72"/>
      <c r="B12" s="72"/>
      <c r="C12" s="66"/>
      <c r="D12" s="66"/>
      <c r="E12" s="66"/>
      <c r="F12" s="66"/>
      <c r="G12" s="71"/>
      <c r="H12" s="66"/>
      <c r="I12" s="66"/>
      <c r="J12" s="66"/>
      <c r="K12" s="66"/>
    </row>
    <row r="13" spans="1:11" ht="2.25" customHeight="1">
      <c r="A13" s="72"/>
      <c r="B13" s="72"/>
      <c r="C13" s="66"/>
      <c r="D13" s="66"/>
      <c r="E13" s="66"/>
      <c r="F13" s="66"/>
      <c r="G13" s="71"/>
      <c r="H13" s="66"/>
      <c r="I13" s="66"/>
      <c r="J13" s="66"/>
      <c r="K13" s="66"/>
    </row>
    <row r="14" spans="1:11" ht="63" customHeight="1">
      <c r="A14" s="72"/>
      <c r="B14" s="72"/>
      <c r="C14" s="66"/>
      <c r="D14" s="66"/>
      <c r="E14" s="66"/>
      <c r="F14" s="66"/>
      <c r="G14" s="71"/>
      <c r="H14" s="66"/>
      <c r="I14" s="66"/>
      <c r="J14" s="66"/>
      <c r="K14" s="66"/>
    </row>
    <row r="15" spans="1:11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6">
        <v>8</v>
      </c>
      <c r="I15" s="26">
        <v>9</v>
      </c>
      <c r="J15" s="26">
        <v>10</v>
      </c>
      <c r="K15" s="26">
        <v>11</v>
      </c>
    </row>
    <row r="16" spans="1:11" s="37" customFormat="1" ht="12.75" customHeight="1">
      <c r="A16" s="69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4" s="12" customFormat="1" ht="51" customHeight="1">
      <c r="A17" s="4" t="s">
        <v>47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101.89</v>
      </c>
      <c r="K17" s="5" t="s">
        <v>7</v>
      </c>
      <c r="N17" s="48"/>
    </row>
    <row r="18" spans="1:11" s="12" customFormat="1" ht="51" customHeight="1">
      <c r="A18" s="12" t="s">
        <v>48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66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 t="shared" si="0"/>
        <v>107.14</v>
      </c>
      <c r="K19" s="5" t="s">
        <v>7</v>
      </c>
    </row>
    <row r="20" spans="1:11" s="12" customFormat="1" ht="63" customHeight="1">
      <c r="A20" s="4" t="s">
        <v>46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8">
        <f t="shared" si="0"/>
        <v>111.11</v>
      </c>
      <c r="K20" s="5" t="s">
        <v>7</v>
      </c>
    </row>
    <row r="21" spans="1:11" s="12" customFormat="1" ht="53.25" customHeight="1">
      <c r="A21" s="12" t="s">
        <v>49</v>
      </c>
      <c r="B21" s="30" t="s">
        <v>6</v>
      </c>
      <c r="C21" s="6">
        <v>1.2</v>
      </c>
      <c r="D21" s="6">
        <v>1.1</v>
      </c>
      <c r="E21" s="31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 t="shared" si="0"/>
        <v>109.09</v>
      </c>
      <c r="K21" s="5" t="s">
        <v>7</v>
      </c>
    </row>
    <row r="22" spans="1:11" s="12" customFormat="1" ht="60">
      <c r="A22" s="12" t="s">
        <v>50</v>
      </c>
      <c r="B22" s="30" t="s">
        <v>6</v>
      </c>
      <c r="C22" s="6">
        <v>98.8</v>
      </c>
      <c r="D22" s="6">
        <v>98.9</v>
      </c>
      <c r="E22" s="31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 t="shared" si="0"/>
        <v>100.1</v>
      </c>
      <c r="K22" s="5" t="s">
        <v>7</v>
      </c>
    </row>
    <row r="23" spans="1:11" s="12" customFormat="1" ht="51.75" customHeight="1">
      <c r="A23" s="4" t="s">
        <v>41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 t="shared" si="0"/>
        <v>100</v>
      </c>
      <c r="K23" s="5" t="s">
        <v>7</v>
      </c>
    </row>
    <row r="24" spans="1:11" s="12" customFormat="1" ht="36">
      <c r="A24" s="12" t="s">
        <v>51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t="shared" si="0"/>
        <v>100</v>
      </c>
      <c r="K24" s="5" t="s">
        <v>7</v>
      </c>
    </row>
    <row r="25" spans="1:11" s="12" customFormat="1" ht="53.25" customHeight="1">
      <c r="A25" s="12" t="s">
        <v>52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102.99</v>
      </c>
      <c r="K25" s="5" t="s">
        <v>7</v>
      </c>
    </row>
    <row r="26" spans="1:11" s="12" customFormat="1" ht="72">
      <c r="A26" s="12" t="s">
        <v>53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111.53</v>
      </c>
      <c r="K26" s="5" t="s">
        <v>7</v>
      </c>
    </row>
    <row r="27" spans="1:11" s="12" customFormat="1" ht="74.25" customHeight="1">
      <c r="A27" s="12" t="s">
        <v>54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119.88</v>
      </c>
      <c r="K27" s="5" t="s">
        <v>7</v>
      </c>
    </row>
    <row r="28" spans="1:11" s="12" customFormat="1" ht="60">
      <c r="A28" s="12" t="s">
        <v>55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105.26</v>
      </c>
      <c r="K28" s="5" t="s">
        <v>7</v>
      </c>
    </row>
    <row r="29" spans="1:11" s="12" customFormat="1" ht="37.5" customHeight="1">
      <c r="A29" s="12" t="s">
        <v>56</v>
      </c>
      <c r="B29" s="5" t="s">
        <v>57</v>
      </c>
      <c r="C29" s="58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102.25</v>
      </c>
      <c r="K29" s="5" t="s">
        <v>7</v>
      </c>
    </row>
    <row r="30" spans="1:11" s="12" customFormat="1" ht="73.5" customHeight="1">
      <c r="A30" s="4" t="s">
        <v>42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100</v>
      </c>
      <c r="K30" s="5" t="s">
        <v>7</v>
      </c>
    </row>
    <row r="31" spans="1:11" s="12" customFormat="1" ht="96">
      <c r="A31" s="4" t="s">
        <v>82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100</v>
      </c>
      <c r="K31" s="5" t="s">
        <v>7</v>
      </c>
    </row>
    <row r="32" spans="1:11" s="12" customFormat="1" ht="72">
      <c r="A32" s="4" t="s">
        <v>44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100</v>
      </c>
      <c r="K32" s="5" t="s">
        <v>7</v>
      </c>
    </row>
    <row r="33" spans="1:11" s="12" customFormat="1" ht="76.5" customHeight="1">
      <c r="A33" s="4" t="s">
        <v>45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100</v>
      </c>
      <c r="K33" s="5" t="s">
        <v>7</v>
      </c>
    </row>
    <row r="34" spans="1:11" s="11" customFormat="1" ht="61.5" customHeight="1">
      <c r="A34" s="4" t="s">
        <v>62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2" customFormat="1" ht="24">
      <c r="A35" s="33" t="s">
        <v>58</v>
      </c>
      <c r="B35" s="4"/>
      <c r="C35" s="5"/>
      <c r="D35" s="5"/>
      <c r="E35" s="5"/>
      <c r="F35" s="5"/>
      <c r="G35" s="7"/>
      <c r="H35" s="5"/>
      <c r="I35" s="5"/>
      <c r="J35" s="28"/>
      <c r="K35" s="5"/>
    </row>
    <row r="36" spans="1:11" s="12" customFormat="1" ht="24">
      <c r="A36" s="33" t="s">
        <v>59</v>
      </c>
      <c r="B36" s="13" t="s">
        <v>64</v>
      </c>
      <c r="C36" s="22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>IF(C36&gt;D36,C36/D36,D36/C36)*100</f>
        <v>102.78</v>
      </c>
      <c r="K36" s="5" t="s">
        <v>7</v>
      </c>
    </row>
    <row r="37" spans="1:11" s="12" customFormat="1" ht="24">
      <c r="A37" s="12" t="s">
        <v>60</v>
      </c>
      <c r="B37" s="13" t="s">
        <v>64</v>
      </c>
      <c r="C37" s="22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>IF(C37&gt;D37,C37/D37,D37/C37)*100</f>
        <v>104.32</v>
      </c>
      <c r="K37" s="5" t="s">
        <v>7</v>
      </c>
    </row>
    <row r="38" spans="1:11" s="12" customFormat="1" ht="12">
      <c r="A38" s="12" t="s">
        <v>61</v>
      </c>
      <c r="B38" s="13" t="s">
        <v>64</v>
      </c>
      <c r="C38" s="22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102.17</v>
      </c>
      <c r="K38" s="5" t="s">
        <v>7</v>
      </c>
    </row>
    <row r="39" spans="1:11" s="12" customFormat="1" ht="60">
      <c r="A39" s="12" t="s">
        <v>72</v>
      </c>
      <c r="B39" s="34" t="s">
        <v>73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8">
        <f>IF(C39&gt;D39,C39/D39,D39/C39)*100</f>
        <v>100.98</v>
      </c>
      <c r="K39" s="5" t="s">
        <v>7</v>
      </c>
    </row>
    <row r="40" spans="1:11" s="12" customFormat="1" ht="120">
      <c r="A40" s="12" t="s">
        <v>75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>IF(C40&gt;D40,C40/D40,D40/C40)*100</f>
        <v>100</v>
      </c>
      <c r="K40" s="5" t="s">
        <v>7</v>
      </c>
    </row>
    <row r="41" spans="1:11" s="12" customFormat="1" ht="52.5" customHeight="1">
      <c r="A41" s="12" t="s">
        <v>80</v>
      </c>
      <c r="B41" s="4" t="s">
        <v>6</v>
      </c>
      <c r="C41" s="5" t="s">
        <v>81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v>100</v>
      </c>
      <c r="K41" s="5" t="s">
        <v>7</v>
      </c>
    </row>
    <row r="42" spans="1:11" s="12" customFormat="1" ht="36">
      <c r="A42" s="4" t="s">
        <v>40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5" t="s">
        <v>7</v>
      </c>
      <c r="D43" s="35" t="s">
        <v>7</v>
      </c>
      <c r="E43" s="35" t="s">
        <v>7</v>
      </c>
      <c r="F43" s="35" t="s">
        <v>7</v>
      </c>
      <c r="G43" s="45">
        <v>4359158.427</v>
      </c>
      <c r="H43" s="35" t="s">
        <v>7</v>
      </c>
      <c r="I43" s="23">
        <f>F69*H69+F72*H72</f>
        <v>103.04</v>
      </c>
      <c r="J43" s="35" t="s">
        <v>7</v>
      </c>
      <c r="K43" s="36">
        <f>AVERAGE(J17:J42)</f>
        <v>103.27</v>
      </c>
      <c r="N43" s="48"/>
    </row>
    <row r="44" spans="1:11" s="12" customFormat="1" ht="12.75" customHeight="1">
      <c r="A44" s="68" t="s">
        <v>18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s="12" customFormat="1" ht="51" customHeight="1">
      <c r="A45" s="4" t="s">
        <v>47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48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66</v>
      </c>
      <c r="B47" s="49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49</v>
      </c>
      <c r="B48" s="30" t="s">
        <v>6</v>
      </c>
      <c r="C48" s="6">
        <v>1.2</v>
      </c>
      <c r="D48" s="6">
        <v>1.1</v>
      </c>
      <c r="E48" s="38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50</v>
      </c>
      <c r="B49" s="30" t="s">
        <v>6</v>
      </c>
      <c r="C49" s="6">
        <v>98.8</v>
      </c>
      <c r="D49" s="6">
        <v>98.9</v>
      </c>
      <c r="E49" s="38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41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51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52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53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54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55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56</v>
      </c>
      <c r="B56" s="5" t="s">
        <v>57</v>
      </c>
      <c r="C56" s="58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42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63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44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45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62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3" t="s">
        <v>58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3" t="s">
        <v>59</v>
      </c>
      <c r="B63" s="13" t="s">
        <v>64</v>
      </c>
      <c r="C63" s="22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60</v>
      </c>
      <c r="B64" s="13" t="s">
        <v>64</v>
      </c>
      <c r="C64" s="22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61</v>
      </c>
      <c r="B65" s="13" t="s">
        <v>64</v>
      </c>
      <c r="C65" s="22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72</v>
      </c>
      <c r="B66" s="34" t="s">
        <v>73</v>
      </c>
      <c r="C66" s="22">
        <v>102</v>
      </c>
      <c r="D66" s="22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75</v>
      </c>
      <c r="B67" s="34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80</v>
      </c>
      <c r="B68" s="34" t="s">
        <v>6</v>
      </c>
      <c r="C68" s="5" t="s">
        <v>81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5" t="s">
        <v>7</v>
      </c>
      <c r="D69" s="35" t="s">
        <v>7</v>
      </c>
      <c r="E69" s="35" t="s">
        <v>7</v>
      </c>
      <c r="F69" s="23">
        <f>AVERAGE(E45:E68)</f>
        <v>103.07</v>
      </c>
      <c r="G69" s="45">
        <v>4319202.227</v>
      </c>
      <c r="H69" s="39">
        <f>G69/G43</f>
        <v>0.9908</v>
      </c>
      <c r="I69" s="35" t="s">
        <v>7</v>
      </c>
      <c r="J69" s="35" t="s">
        <v>7</v>
      </c>
      <c r="K69" s="35" t="s">
        <v>7</v>
      </c>
    </row>
    <row r="70" spans="1:11" s="12" customFormat="1" ht="12.75" customHeight="1">
      <c r="A70" s="68" t="s">
        <v>19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s="12" customFormat="1" ht="39" customHeight="1">
      <c r="A71" s="4" t="s">
        <v>40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AVERAGE(E71:E71)</f>
        <v>100</v>
      </c>
      <c r="G72" s="23">
        <f>G43-G69</f>
        <v>39956.2</v>
      </c>
      <c r="H72" s="39">
        <f>G72/G43</f>
        <v>0.0092</v>
      </c>
      <c r="I72" s="35" t="s">
        <v>7</v>
      </c>
      <c r="J72" s="35" t="s">
        <v>7</v>
      </c>
      <c r="K72" s="35" t="s">
        <v>7</v>
      </c>
    </row>
    <row r="73" spans="1:11" s="37" customFormat="1" ht="12">
      <c r="A73" s="40"/>
      <c r="B73" s="40"/>
      <c r="C73" s="41"/>
      <c r="D73" s="41"/>
      <c r="E73" s="41"/>
      <c r="F73" s="41"/>
      <c r="G73" s="42"/>
      <c r="H73" s="41"/>
      <c r="I73" s="41"/>
      <c r="J73" s="41"/>
      <c r="K73" s="41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7.25" customHeight="1">
      <c r="A76" s="37" t="s">
        <v>74</v>
      </c>
      <c r="B76" s="37"/>
      <c r="C76" s="37"/>
      <c r="D76" s="37"/>
      <c r="E76" s="37"/>
      <c r="F76" s="37"/>
      <c r="G76" s="43"/>
      <c r="H76" s="37" t="s">
        <v>78</v>
      </c>
      <c r="I76" s="37"/>
      <c r="J76" s="37"/>
      <c r="K76" s="37"/>
    </row>
    <row r="77" spans="7:8" s="37" customFormat="1" ht="12">
      <c r="G77" s="43"/>
      <c r="H77" s="44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</sheetData>
  <sheetProtection/>
  <mergeCells count="21">
    <mergeCell ref="F1:K1"/>
    <mergeCell ref="H2:K2"/>
    <mergeCell ref="H3:K3"/>
    <mergeCell ref="H4:K4"/>
    <mergeCell ref="A6:K6"/>
    <mergeCell ref="A7:K7"/>
    <mergeCell ref="A70:K70"/>
    <mergeCell ref="I11:I14"/>
    <mergeCell ref="F11:F14"/>
    <mergeCell ref="A44:K44"/>
    <mergeCell ref="C11:C14"/>
    <mergeCell ref="A16:K16"/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140625" defaultRowHeight="12.75"/>
  <cols>
    <col min="1" max="1" width="48.8515625" style="24" customWidth="1"/>
    <col min="2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3" t="s">
        <v>76</v>
      </c>
      <c r="G1" s="63"/>
      <c r="H1" s="63"/>
      <c r="I1" s="63"/>
      <c r="J1" s="63"/>
      <c r="K1" s="63"/>
    </row>
    <row r="2" spans="6:12" ht="14.25" customHeight="1">
      <c r="F2" s="47"/>
      <c r="G2" s="47"/>
      <c r="H2" s="64" t="s">
        <v>68</v>
      </c>
      <c r="I2" s="64"/>
      <c r="J2" s="64"/>
      <c r="K2" s="64"/>
      <c r="L2" s="46"/>
    </row>
    <row r="3" spans="6:12" ht="13.5" customHeight="1">
      <c r="F3" s="47"/>
      <c r="G3" s="47"/>
      <c r="H3" s="65" t="s">
        <v>94</v>
      </c>
      <c r="I3" s="65"/>
      <c r="J3" s="65"/>
      <c r="K3" s="65"/>
      <c r="L3" s="46"/>
    </row>
    <row r="4" spans="6:12" ht="12.75" customHeight="1">
      <c r="F4" s="47"/>
      <c r="G4" s="47"/>
      <c r="H4" s="73"/>
      <c r="I4" s="73"/>
      <c r="J4" s="73"/>
      <c r="K4" s="73"/>
      <c r="L4" s="46"/>
    </row>
    <row r="5" ht="16.5" customHeight="1"/>
    <row r="6" spans="1:11" ht="14.2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4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>
      <c r="A8" s="67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10" spans="1:11" ht="32.25" customHeight="1">
      <c r="A10" s="72" t="s">
        <v>0</v>
      </c>
      <c r="B10" s="72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71" t="s">
        <v>22</v>
      </c>
      <c r="H10" s="66" t="s">
        <v>23</v>
      </c>
      <c r="I10" s="66" t="s">
        <v>24</v>
      </c>
      <c r="J10" s="66" t="s">
        <v>25</v>
      </c>
      <c r="K10" s="66" t="s">
        <v>26</v>
      </c>
    </row>
    <row r="11" spans="1:11" ht="33.75" customHeight="1">
      <c r="A11" s="72"/>
      <c r="B11" s="72"/>
      <c r="C11" s="66"/>
      <c r="D11" s="66"/>
      <c r="E11" s="66"/>
      <c r="F11" s="66"/>
      <c r="G11" s="71"/>
      <c r="H11" s="66"/>
      <c r="I11" s="66"/>
      <c r="J11" s="66"/>
      <c r="K11" s="66"/>
    </row>
    <row r="12" spans="1:11" ht="18.75" customHeight="1" hidden="1">
      <c r="A12" s="72"/>
      <c r="B12" s="72"/>
      <c r="C12" s="66"/>
      <c r="D12" s="66"/>
      <c r="E12" s="66"/>
      <c r="F12" s="66"/>
      <c r="G12" s="71"/>
      <c r="H12" s="66"/>
      <c r="I12" s="66"/>
      <c r="J12" s="66"/>
      <c r="K12" s="66"/>
    </row>
    <row r="13" spans="1:11" ht="60" customHeight="1">
      <c r="A13" s="72"/>
      <c r="B13" s="72"/>
      <c r="C13" s="66"/>
      <c r="D13" s="66"/>
      <c r="E13" s="66"/>
      <c r="F13" s="66"/>
      <c r="G13" s="71"/>
      <c r="H13" s="66"/>
      <c r="I13" s="66"/>
      <c r="J13" s="66"/>
      <c r="K13" s="66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69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4" s="37" customFormat="1" ht="42.75" customHeight="1">
      <c r="A16" s="4" t="s">
        <v>83</v>
      </c>
      <c r="B16" s="4" t="s">
        <v>86</v>
      </c>
      <c r="C16" s="5">
        <v>846</v>
      </c>
      <c r="D16" s="5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100.47</v>
      </c>
      <c r="K16" s="5" t="s">
        <v>7</v>
      </c>
      <c r="N16" s="50"/>
    </row>
    <row r="17" spans="1:14" s="37" customFormat="1" ht="56.25" customHeight="1">
      <c r="A17" s="4" t="s">
        <v>84</v>
      </c>
      <c r="B17" s="60" t="s">
        <v>6</v>
      </c>
      <c r="C17" s="5">
        <v>100</v>
      </c>
      <c r="D17" s="5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90</v>
      </c>
      <c r="B18" s="60" t="s">
        <v>6</v>
      </c>
      <c r="C18" s="5">
        <v>97.4</v>
      </c>
      <c r="D18" s="5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60" t="s">
        <v>6</v>
      </c>
      <c r="C19" s="5">
        <v>38.8</v>
      </c>
      <c r="D19" s="5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45">
        <f>4531568.2+70-24738.3-39667.5</f>
        <v>4467232.4</v>
      </c>
      <c r="H20" s="35" t="s">
        <v>7</v>
      </c>
      <c r="I20" s="23">
        <f>F45*H45+F48*H48</f>
        <v>101.03</v>
      </c>
      <c r="J20" s="35" t="s">
        <v>7</v>
      </c>
      <c r="K20" s="36">
        <f>AVERAGE(J16:J19)</f>
        <v>101.12</v>
      </c>
      <c r="N20" s="50"/>
    </row>
    <row r="21" spans="1:11" s="37" customFormat="1" ht="12.75" customHeight="1">
      <c r="A21" s="68" t="s">
        <v>18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37" customFormat="1" ht="53.25" customHeight="1">
      <c r="A22" s="4" t="s">
        <v>47</v>
      </c>
      <c r="B22" s="13" t="s">
        <v>6</v>
      </c>
      <c r="C22" s="5">
        <v>83.78</v>
      </c>
      <c r="D22" s="5">
        <v>84.19</v>
      </c>
      <c r="E22" s="7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5">
        <v>17.42</v>
      </c>
      <c r="D23" s="5">
        <v>17.45</v>
      </c>
      <c r="E23" s="7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2.5" customHeight="1">
      <c r="A24" s="12" t="s">
        <v>66</v>
      </c>
      <c r="B24" s="13" t="s">
        <v>6</v>
      </c>
      <c r="C24" s="5">
        <v>1.4</v>
      </c>
      <c r="D24" s="5">
        <v>1.3</v>
      </c>
      <c r="E24" s="7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4.5" customHeight="1">
      <c r="A25" s="4" t="s">
        <v>46</v>
      </c>
      <c r="B25" s="13" t="s">
        <v>6</v>
      </c>
      <c r="C25" s="5">
        <v>100</v>
      </c>
      <c r="D25" s="5">
        <v>100</v>
      </c>
      <c r="E25" s="7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51" customHeight="1">
      <c r="A26" s="4" t="s">
        <v>41</v>
      </c>
      <c r="B26" s="13" t="s">
        <v>6</v>
      </c>
      <c r="C26" s="5">
        <v>90</v>
      </c>
      <c r="D26" s="5">
        <v>90</v>
      </c>
      <c r="E26" s="7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7.5" customHeight="1">
      <c r="A27" s="12" t="s">
        <v>51</v>
      </c>
      <c r="B27" s="13" t="s">
        <v>6</v>
      </c>
      <c r="C27" s="5">
        <v>83.5</v>
      </c>
      <c r="D27" s="5">
        <v>83.6</v>
      </c>
      <c r="E27" s="7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5">
        <v>6.7</v>
      </c>
      <c r="D28" s="5">
        <v>6.4</v>
      </c>
      <c r="E28" s="7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5">
        <v>65.8</v>
      </c>
      <c r="D29" s="5">
        <v>67.2</v>
      </c>
      <c r="E29" s="7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8" customHeight="1">
      <c r="A30" s="12" t="s">
        <v>54</v>
      </c>
      <c r="B30" s="13" t="s">
        <v>6</v>
      </c>
      <c r="C30" s="5">
        <v>34.2</v>
      </c>
      <c r="D30" s="5">
        <v>32.8</v>
      </c>
      <c r="E30" s="7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5">
        <v>15.2</v>
      </c>
      <c r="D31" s="5">
        <v>15.2</v>
      </c>
      <c r="E31" s="7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43.5" customHeight="1">
      <c r="A32" s="12" t="s">
        <v>56</v>
      </c>
      <c r="B32" s="5" t="s">
        <v>57</v>
      </c>
      <c r="C32" s="5">
        <v>35.5</v>
      </c>
      <c r="D32" s="5">
        <v>34.8</v>
      </c>
      <c r="E32" s="7">
        <f t="shared" si="0"/>
        <v>102.01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6.5" customHeight="1">
      <c r="A33" s="4" t="s">
        <v>42</v>
      </c>
      <c r="B33" s="4" t="s">
        <v>6</v>
      </c>
      <c r="C33" s="5">
        <v>100</v>
      </c>
      <c r="D33" s="5">
        <v>100</v>
      </c>
      <c r="E33" s="7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98.25" customHeight="1">
      <c r="A34" s="4" t="s">
        <v>43</v>
      </c>
      <c r="B34" s="4" t="s">
        <v>6</v>
      </c>
      <c r="C34" s="5">
        <v>100</v>
      </c>
      <c r="D34" s="5">
        <v>100</v>
      </c>
      <c r="E34" s="7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2">
      <c r="A35" s="4" t="s">
        <v>44</v>
      </c>
      <c r="B35" s="4" t="s">
        <v>6</v>
      </c>
      <c r="C35" s="5">
        <v>100</v>
      </c>
      <c r="D35" s="5">
        <v>100</v>
      </c>
      <c r="E35" s="7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7" customFormat="1" ht="79.5" customHeight="1">
      <c r="A36" s="4" t="s">
        <v>45</v>
      </c>
      <c r="B36" s="4" t="s">
        <v>6</v>
      </c>
      <c r="C36" s="5">
        <v>100</v>
      </c>
      <c r="D36" s="5">
        <v>100</v>
      </c>
      <c r="E36" s="7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11" customFormat="1" ht="63.75" customHeight="1">
      <c r="A37" s="4" t="s">
        <v>62</v>
      </c>
      <c r="B37" s="4" t="s">
        <v>6</v>
      </c>
      <c r="C37" s="5">
        <v>100</v>
      </c>
      <c r="D37" s="5">
        <v>100</v>
      </c>
      <c r="E37" s="7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7" customFormat="1" ht="26.25" customHeight="1">
      <c r="A38" s="33" t="s">
        <v>58</v>
      </c>
      <c r="B38" s="4"/>
      <c r="C38" s="5"/>
      <c r="D38" s="5"/>
      <c r="E38" s="7"/>
      <c r="F38" s="5"/>
      <c r="G38" s="7"/>
      <c r="H38" s="5"/>
      <c r="I38" s="5"/>
      <c r="J38" s="5"/>
      <c r="K38" s="5"/>
    </row>
    <row r="39" spans="1:11" s="37" customFormat="1" ht="26.25" customHeight="1">
      <c r="A39" s="33" t="s">
        <v>59</v>
      </c>
      <c r="B39" s="13" t="s">
        <v>64</v>
      </c>
      <c r="C39" s="8">
        <v>19017</v>
      </c>
      <c r="D39" s="8">
        <v>19231</v>
      </c>
      <c r="E39" s="7">
        <f aca="true" t="shared" si="1" ref="E39:E44">IF(C39&gt;D39,C39/D39,D39/C39)*100</f>
        <v>101.13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59" t="s">
        <v>89</v>
      </c>
      <c r="B40" s="13" t="s">
        <v>64</v>
      </c>
      <c r="C40" s="8">
        <v>23565</v>
      </c>
      <c r="D40" s="8">
        <v>23565</v>
      </c>
      <c r="E40" s="7">
        <f t="shared" si="1"/>
        <v>100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">
      <c r="A41" s="12" t="s">
        <v>61</v>
      </c>
      <c r="B41" s="13" t="s">
        <v>64</v>
      </c>
      <c r="C41" s="8">
        <v>24853</v>
      </c>
      <c r="D41" s="8">
        <v>24853</v>
      </c>
      <c r="E41" s="7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120">
      <c r="A42" s="12" t="s">
        <v>75</v>
      </c>
      <c r="B42" s="4" t="s">
        <v>6</v>
      </c>
      <c r="C42" s="5">
        <v>100</v>
      </c>
      <c r="D42" s="5">
        <v>100</v>
      </c>
      <c r="E42" s="7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39" customHeight="1">
      <c r="A43" s="12" t="s">
        <v>92</v>
      </c>
      <c r="B43" s="4" t="s">
        <v>6</v>
      </c>
      <c r="C43" s="8">
        <v>100</v>
      </c>
      <c r="D43" s="8">
        <v>100</v>
      </c>
      <c r="E43" s="7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54.75" customHeight="1">
      <c r="A44" s="12" t="s">
        <v>87</v>
      </c>
      <c r="B44" s="4" t="s">
        <v>6</v>
      </c>
      <c r="C44" s="61">
        <v>99.2</v>
      </c>
      <c r="D44" s="8">
        <v>99</v>
      </c>
      <c r="E44" s="7">
        <f t="shared" si="1"/>
        <v>100.2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5" t="s">
        <v>7</v>
      </c>
      <c r="D45" s="35" t="s">
        <v>7</v>
      </c>
      <c r="E45" s="35" t="s">
        <v>7</v>
      </c>
      <c r="F45" s="23">
        <f>AVERAGE(E22:E44)</f>
        <v>101.04</v>
      </c>
      <c r="G45" s="45">
        <f>4490801.6+70-24738.3-39667.5</f>
        <v>4426465.8</v>
      </c>
      <c r="H45" s="39">
        <f>G45/G20</f>
        <v>0.9909</v>
      </c>
      <c r="I45" s="35" t="s">
        <v>7</v>
      </c>
      <c r="J45" s="35" t="s">
        <v>7</v>
      </c>
      <c r="K45" s="35" t="s">
        <v>7</v>
      </c>
    </row>
    <row r="46" spans="1:11" s="37" customFormat="1" ht="12.75" customHeight="1">
      <c r="A46" s="68" t="s">
        <v>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s="37" customFormat="1" ht="40.5" customHeight="1">
      <c r="A47" s="4" t="s">
        <v>40</v>
      </c>
      <c r="B47" s="13" t="s">
        <v>6</v>
      </c>
      <c r="C47" s="5">
        <v>90</v>
      </c>
      <c r="D47" s="5">
        <v>90</v>
      </c>
      <c r="E47" s="7">
        <f>IF(C47&gt;D47,C47/D47,D47/C47)*100</f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40766.6</v>
      </c>
      <c r="H48" s="39">
        <f>G48/G20</f>
        <v>0.0091</v>
      </c>
      <c r="I48" s="35" t="s">
        <v>7</v>
      </c>
      <c r="J48" s="35" t="s">
        <v>7</v>
      </c>
      <c r="K48" s="35" t="s">
        <v>7</v>
      </c>
    </row>
    <row r="49" spans="1:11" s="37" customFormat="1" ht="12">
      <c r="A49" s="40"/>
      <c r="B49" s="40"/>
      <c r="C49" s="41"/>
      <c r="D49" s="41"/>
      <c r="E49" s="41"/>
      <c r="F49" s="41"/>
      <c r="G49" s="42"/>
      <c r="H49" s="41"/>
      <c r="I49" s="41"/>
      <c r="J49" s="41"/>
      <c r="K49" s="41"/>
    </row>
    <row r="50" spans="1:11" ht="12.75">
      <c r="A50" s="37"/>
      <c r="B50" s="37"/>
      <c r="C50" s="37"/>
      <c r="D50" s="37"/>
      <c r="E50" s="37"/>
      <c r="F50" s="37"/>
      <c r="G50" s="43"/>
      <c r="H50" s="37"/>
      <c r="I50" s="37"/>
      <c r="J50" s="37"/>
      <c r="K50" s="37"/>
    </row>
    <row r="51" spans="1:11" ht="12.75">
      <c r="A51" s="37"/>
      <c r="B51" s="37"/>
      <c r="C51" s="37"/>
      <c r="D51" s="37"/>
      <c r="E51" s="37"/>
      <c r="F51" s="37"/>
      <c r="G51" s="43"/>
      <c r="H51" s="37"/>
      <c r="I51" s="37"/>
      <c r="J51" s="37"/>
      <c r="K51" s="37"/>
    </row>
    <row r="52" spans="1:11" ht="15.75" customHeight="1">
      <c r="A52" s="37" t="s">
        <v>74</v>
      </c>
      <c r="B52" s="37"/>
      <c r="C52" s="37"/>
      <c r="D52" s="37"/>
      <c r="E52" s="37"/>
      <c r="F52" s="37"/>
      <c r="G52" s="43"/>
      <c r="H52" s="37" t="s">
        <v>78</v>
      </c>
      <c r="I52" s="37"/>
      <c r="J52" s="37"/>
      <c r="K52" s="37"/>
    </row>
    <row r="53" spans="1:11" ht="12.75">
      <c r="A53" s="37"/>
      <c r="B53" s="37"/>
      <c r="C53" s="37"/>
      <c r="D53" s="37"/>
      <c r="E53" s="37"/>
      <c r="F53" s="37"/>
      <c r="G53" s="43"/>
      <c r="H53" s="37"/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SheetLayoutView="100" zoomScalePageLayoutView="0" workbookViewId="0" topLeftCell="A37">
      <selection activeCell="A37" sqref="A1:IV16384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3" t="s">
        <v>93</v>
      </c>
      <c r="G1" s="63"/>
      <c r="H1" s="63"/>
      <c r="I1" s="63"/>
      <c r="J1" s="63"/>
      <c r="K1" s="63"/>
    </row>
    <row r="2" spans="6:12" ht="14.25" customHeight="1">
      <c r="F2" s="47"/>
      <c r="G2" s="47"/>
      <c r="H2" s="64" t="s">
        <v>68</v>
      </c>
      <c r="I2" s="64"/>
      <c r="J2" s="64"/>
      <c r="K2" s="64"/>
      <c r="L2" s="46"/>
    </row>
    <row r="3" spans="6:12" ht="13.5" customHeight="1">
      <c r="F3" s="47"/>
      <c r="G3" s="47"/>
      <c r="H3" s="65" t="s">
        <v>67</v>
      </c>
      <c r="I3" s="65"/>
      <c r="J3" s="65"/>
      <c r="K3" s="65"/>
      <c r="L3" s="46"/>
    </row>
    <row r="4" spans="6:12" ht="15">
      <c r="F4" s="47"/>
      <c r="G4" s="47"/>
      <c r="H4" s="73"/>
      <c r="I4" s="73"/>
      <c r="J4" s="73"/>
      <c r="K4" s="73"/>
      <c r="L4" s="46"/>
    </row>
    <row r="6" spans="1:11" ht="14.2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4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>
      <c r="A8" s="67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10" spans="1:11" ht="32.25" customHeight="1">
      <c r="A10" s="72" t="s">
        <v>0</v>
      </c>
      <c r="B10" s="72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71" t="s">
        <v>22</v>
      </c>
      <c r="H10" s="66" t="s">
        <v>23</v>
      </c>
      <c r="I10" s="66" t="s">
        <v>24</v>
      </c>
      <c r="J10" s="66" t="s">
        <v>25</v>
      </c>
      <c r="K10" s="66" t="s">
        <v>26</v>
      </c>
    </row>
    <row r="11" spans="1:11" ht="33.75" customHeight="1">
      <c r="A11" s="72"/>
      <c r="B11" s="72"/>
      <c r="C11" s="66"/>
      <c r="D11" s="66"/>
      <c r="E11" s="66"/>
      <c r="F11" s="66"/>
      <c r="G11" s="71"/>
      <c r="H11" s="66"/>
      <c r="I11" s="66"/>
      <c r="J11" s="66"/>
      <c r="K11" s="66"/>
    </row>
    <row r="12" spans="1:11" ht="0.75" customHeight="1">
      <c r="A12" s="72"/>
      <c r="B12" s="72"/>
      <c r="C12" s="66"/>
      <c r="D12" s="66"/>
      <c r="E12" s="66"/>
      <c r="F12" s="66"/>
      <c r="G12" s="71"/>
      <c r="H12" s="66"/>
      <c r="I12" s="66"/>
      <c r="J12" s="66"/>
      <c r="K12" s="66"/>
    </row>
    <row r="13" spans="1:11" ht="60" customHeight="1">
      <c r="A13" s="72"/>
      <c r="B13" s="72"/>
      <c r="C13" s="66"/>
      <c r="D13" s="66"/>
      <c r="E13" s="66"/>
      <c r="F13" s="66"/>
      <c r="G13" s="71"/>
      <c r="H13" s="66"/>
      <c r="I13" s="66"/>
      <c r="J13" s="66"/>
      <c r="K13" s="66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69" t="s">
        <v>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4" s="37" customFormat="1" ht="42.75" customHeight="1">
      <c r="A16" s="4" t="s">
        <v>83</v>
      </c>
      <c r="B16" s="4" t="s">
        <v>86</v>
      </c>
      <c r="C16" s="5">
        <v>850</v>
      </c>
      <c r="D16" s="5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100.71</v>
      </c>
      <c r="K16" s="5" t="s">
        <v>7</v>
      </c>
      <c r="N16" s="50"/>
    </row>
    <row r="17" spans="1:14" s="37" customFormat="1" ht="56.25" customHeight="1">
      <c r="A17" s="4" t="s">
        <v>84</v>
      </c>
      <c r="B17" s="60" t="s">
        <v>6</v>
      </c>
      <c r="C17" s="5">
        <v>100</v>
      </c>
      <c r="D17" s="5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2" customHeight="1">
      <c r="A18" s="4" t="s">
        <v>90</v>
      </c>
      <c r="B18" s="60" t="s">
        <v>6</v>
      </c>
      <c r="C18" s="5">
        <v>97.4</v>
      </c>
      <c r="D18" s="5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60" t="s">
        <v>6</v>
      </c>
      <c r="C19" s="5">
        <v>38.8</v>
      </c>
      <c r="D19" s="5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45">
        <f>4682184.1-40-104738.3</f>
        <v>4577405.8</v>
      </c>
      <c r="H20" s="35" t="s">
        <v>7</v>
      </c>
      <c r="I20" s="23">
        <f>F45*H45+F48*H48</f>
        <v>100.49</v>
      </c>
      <c r="J20" s="35" t="s">
        <v>7</v>
      </c>
      <c r="K20" s="36">
        <f>AVERAGE(J16:J19)</f>
        <v>101.18</v>
      </c>
      <c r="N20" s="50"/>
    </row>
    <row r="21" spans="1:11" s="37" customFormat="1" ht="12.75" customHeight="1">
      <c r="A21" s="68" t="s">
        <v>18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37" customFormat="1" ht="51" customHeight="1">
      <c r="A22" s="4" t="s">
        <v>47</v>
      </c>
      <c r="B22" s="13" t="s">
        <v>6</v>
      </c>
      <c r="C22" s="5">
        <v>84.19</v>
      </c>
      <c r="D22" s="5">
        <v>84.77</v>
      </c>
      <c r="E22" s="7">
        <f>IF(C22&gt;D22,C22/D22,D22/C22)*100</f>
        <v>100.69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5">
        <v>17.45</v>
      </c>
      <c r="D23" s="5">
        <v>17.5</v>
      </c>
      <c r="E23" s="7">
        <f aca="true" t="shared" si="0" ref="E23:E36">IF(C23&gt;D23,C23/D23,D23/C23)*100</f>
        <v>100.29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5">
        <v>1.3</v>
      </c>
      <c r="D24" s="5">
        <v>1.2</v>
      </c>
      <c r="E24" s="7">
        <f t="shared" si="0"/>
        <v>108.33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3" customHeight="1">
      <c r="A25" s="4" t="s">
        <v>46</v>
      </c>
      <c r="B25" s="13" t="s">
        <v>6</v>
      </c>
      <c r="C25" s="5">
        <v>100</v>
      </c>
      <c r="D25" s="5">
        <v>100</v>
      </c>
      <c r="E25" s="7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5">
        <v>90</v>
      </c>
      <c r="D26" s="5">
        <v>90</v>
      </c>
      <c r="E26" s="7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8.25" customHeight="1">
      <c r="A27" s="12" t="s">
        <v>51</v>
      </c>
      <c r="B27" s="13" t="s">
        <v>6</v>
      </c>
      <c r="C27" s="5">
        <v>83.6</v>
      </c>
      <c r="D27" s="5">
        <v>83.7</v>
      </c>
      <c r="E27" s="7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1.75" customHeight="1">
      <c r="A28" s="12" t="s">
        <v>52</v>
      </c>
      <c r="B28" s="13" t="s">
        <v>6</v>
      </c>
      <c r="C28" s="5">
        <v>6.4</v>
      </c>
      <c r="D28" s="5">
        <v>6.4</v>
      </c>
      <c r="E28" s="7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5">
        <v>67.2</v>
      </c>
      <c r="D29" s="5">
        <v>67.2</v>
      </c>
      <c r="E29" s="7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2.75" customHeight="1">
      <c r="A30" s="12" t="s">
        <v>54</v>
      </c>
      <c r="B30" s="13" t="s">
        <v>6</v>
      </c>
      <c r="C30" s="5">
        <v>32.8</v>
      </c>
      <c r="D30" s="5">
        <v>32.8</v>
      </c>
      <c r="E30" s="7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2.25" customHeight="1">
      <c r="A31" s="12" t="s">
        <v>55</v>
      </c>
      <c r="B31" s="13" t="s">
        <v>6</v>
      </c>
      <c r="C31" s="5">
        <v>15.2</v>
      </c>
      <c r="D31" s="5">
        <v>15.2</v>
      </c>
      <c r="E31" s="7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7.5" customHeight="1">
      <c r="A32" s="12" t="s">
        <v>56</v>
      </c>
      <c r="B32" s="5" t="s">
        <v>57</v>
      </c>
      <c r="C32" s="5">
        <v>34.8</v>
      </c>
      <c r="D32" s="5">
        <v>35.3</v>
      </c>
      <c r="E32" s="7">
        <f t="shared" si="0"/>
        <v>101.44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9.5" customHeight="1">
      <c r="A33" s="4" t="s">
        <v>42</v>
      </c>
      <c r="B33" s="4" t="s">
        <v>6</v>
      </c>
      <c r="C33" s="5">
        <v>100</v>
      </c>
      <c r="D33" s="5">
        <v>100</v>
      </c>
      <c r="E33" s="7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96">
      <c r="A34" s="4" t="s">
        <v>43</v>
      </c>
      <c r="B34" s="4" t="s">
        <v>6</v>
      </c>
      <c r="C34" s="5">
        <v>100</v>
      </c>
      <c r="D34" s="5">
        <v>100</v>
      </c>
      <c r="E34" s="7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2">
      <c r="A35" s="4" t="s">
        <v>44</v>
      </c>
      <c r="B35" s="4" t="s">
        <v>6</v>
      </c>
      <c r="C35" s="5">
        <v>100</v>
      </c>
      <c r="D35" s="5">
        <v>100</v>
      </c>
      <c r="E35" s="7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7" customFormat="1" ht="75" customHeight="1">
      <c r="A36" s="4" t="s">
        <v>45</v>
      </c>
      <c r="B36" s="4" t="s">
        <v>6</v>
      </c>
      <c r="C36" s="5">
        <v>100</v>
      </c>
      <c r="D36" s="5">
        <v>100</v>
      </c>
      <c r="E36" s="7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11" customFormat="1" ht="62.25" customHeight="1">
      <c r="A37" s="4" t="s">
        <v>62</v>
      </c>
      <c r="B37" s="4" t="s">
        <v>6</v>
      </c>
      <c r="C37" s="5">
        <v>100</v>
      </c>
      <c r="D37" s="5">
        <v>100</v>
      </c>
      <c r="E37" s="7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7" customFormat="1" ht="24">
      <c r="A38" s="33" t="s">
        <v>58</v>
      </c>
      <c r="B38" s="4"/>
      <c r="C38" s="5"/>
      <c r="D38" s="5"/>
      <c r="E38" s="7"/>
      <c r="F38" s="5"/>
      <c r="G38" s="7"/>
      <c r="H38" s="5"/>
      <c r="I38" s="5"/>
      <c r="J38" s="5"/>
      <c r="K38" s="5"/>
    </row>
    <row r="39" spans="1:11" s="37" customFormat="1" ht="24">
      <c r="A39" s="33" t="s">
        <v>59</v>
      </c>
      <c r="B39" s="13" t="s">
        <v>64</v>
      </c>
      <c r="C39" s="8">
        <v>19231</v>
      </c>
      <c r="D39" s="8">
        <v>19231</v>
      </c>
      <c r="E39" s="7">
        <f aca="true" t="shared" si="1" ref="E39:E44"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59" t="s">
        <v>89</v>
      </c>
      <c r="B40" s="13" t="s">
        <v>64</v>
      </c>
      <c r="C40" s="8">
        <v>23565</v>
      </c>
      <c r="D40" s="8">
        <v>23565</v>
      </c>
      <c r="E40" s="7">
        <f t="shared" si="1"/>
        <v>100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">
      <c r="A41" s="12" t="s">
        <v>61</v>
      </c>
      <c r="B41" s="13" t="s">
        <v>64</v>
      </c>
      <c r="C41" s="8">
        <v>24853</v>
      </c>
      <c r="D41" s="8">
        <v>24853</v>
      </c>
      <c r="E41" s="7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120">
      <c r="A42" s="12" t="s">
        <v>75</v>
      </c>
      <c r="B42" s="4" t="s">
        <v>6</v>
      </c>
      <c r="C42" s="5">
        <v>100</v>
      </c>
      <c r="D42" s="5">
        <v>100</v>
      </c>
      <c r="E42" s="7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36">
      <c r="A43" s="12" t="s">
        <v>92</v>
      </c>
      <c r="B43" s="4" t="s">
        <v>6</v>
      </c>
      <c r="C43" s="8">
        <v>100</v>
      </c>
      <c r="D43" s="8">
        <v>100</v>
      </c>
      <c r="E43" s="7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48">
      <c r="A44" s="12" t="s">
        <v>87</v>
      </c>
      <c r="B44" s="4" t="s">
        <v>6</v>
      </c>
      <c r="C44" s="8">
        <v>99</v>
      </c>
      <c r="D44" s="8">
        <v>99</v>
      </c>
      <c r="E44" s="7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5" t="s">
        <v>7</v>
      </c>
      <c r="D45" s="35" t="s">
        <v>7</v>
      </c>
      <c r="E45" s="35" t="s">
        <v>7</v>
      </c>
      <c r="F45" s="23">
        <f>AVERAGE(E22:E44)</f>
        <v>100.49</v>
      </c>
      <c r="G45" s="45">
        <f>4641350.6-104738.3</f>
        <v>4536612.3</v>
      </c>
      <c r="H45" s="39">
        <f>G45/G20</f>
        <v>0.9911</v>
      </c>
      <c r="I45" s="35" t="s">
        <v>7</v>
      </c>
      <c r="J45" s="35" t="s">
        <v>7</v>
      </c>
      <c r="K45" s="35" t="s">
        <v>7</v>
      </c>
    </row>
    <row r="46" spans="1:11" s="37" customFormat="1" ht="12.75" customHeight="1">
      <c r="A46" s="68" t="s">
        <v>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s="37" customFormat="1" ht="39" customHeight="1">
      <c r="A47" s="4" t="s">
        <v>40</v>
      </c>
      <c r="B47" s="13" t="s">
        <v>6</v>
      </c>
      <c r="C47" s="5">
        <v>90</v>
      </c>
      <c r="D47" s="5">
        <v>90</v>
      </c>
      <c r="E47" s="7">
        <f>IF(C47&gt;D47,C47/D47,D47/C47)*100</f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7" customFormat="1" ht="12">
      <c r="A48" s="13" t="s">
        <v>21</v>
      </c>
      <c r="B48" s="13" t="s">
        <v>9</v>
      </c>
      <c r="C48" s="5" t="s">
        <v>7</v>
      </c>
      <c r="D48" s="5" t="s">
        <v>7</v>
      </c>
      <c r="E48" s="5" t="s">
        <v>7</v>
      </c>
      <c r="F48" s="7">
        <f>AVERAGE(E47:E47)</f>
        <v>100</v>
      </c>
      <c r="G48" s="7">
        <f>G20-G45</f>
        <v>40793.5</v>
      </c>
      <c r="H48" s="51">
        <f>G48/G20</f>
        <v>0.0089</v>
      </c>
      <c r="I48" s="5" t="s">
        <v>7</v>
      </c>
      <c r="J48" s="5" t="s">
        <v>7</v>
      </c>
      <c r="K48" s="5" t="s">
        <v>7</v>
      </c>
    </row>
    <row r="49" spans="1:11" s="37" customFormat="1" ht="12">
      <c r="A49" s="40"/>
      <c r="B49" s="40"/>
      <c r="C49" s="41"/>
      <c r="D49" s="41"/>
      <c r="E49" s="41"/>
      <c r="F49" s="41"/>
      <c r="G49" s="42"/>
      <c r="H49" s="41"/>
      <c r="I49" s="41"/>
      <c r="J49" s="41"/>
      <c r="K49" s="41"/>
    </row>
    <row r="50" spans="1:11" ht="12.75">
      <c r="A50" s="37"/>
      <c r="B50" s="37"/>
      <c r="C50" s="37"/>
      <c r="D50" s="37"/>
      <c r="E50" s="37"/>
      <c r="F50" s="37"/>
      <c r="G50" s="43"/>
      <c r="H50" s="37"/>
      <c r="I50" s="37"/>
      <c r="J50" s="37"/>
      <c r="K50" s="37"/>
    </row>
    <row r="51" spans="1:11" ht="12.75">
      <c r="A51" s="37"/>
      <c r="B51" s="37"/>
      <c r="C51" s="37"/>
      <c r="D51" s="37"/>
      <c r="E51" s="37"/>
      <c r="F51" s="37"/>
      <c r="G51" s="43"/>
      <c r="H51" s="37"/>
      <c r="I51" s="37"/>
      <c r="J51" s="37"/>
      <c r="K51" s="37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5.75" customHeight="1">
      <c r="A53" s="37" t="s">
        <v>74</v>
      </c>
      <c r="B53" s="37"/>
      <c r="C53" s="37"/>
      <c r="D53" s="37"/>
      <c r="E53" s="37"/>
      <c r="F53" s="37"/>
      <c r="G53" s="43"/>
      <c r="H53" s="37" t="s">
        <v>78</v>
      </c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SheetLayoutView="100" zoomScalePageLayoutView="0" workbookViewId="0" topLeftCell="A1">
      <selection activeCell="A37" sqref="A1:IV16384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3" t="s">
        <v>79</v>
      </c>
      <c r="G1" s="63"/>
      <c r="H1" s="63"/>
      <c r="I1" s="63"/>
      <c r="J1" s="63"/>
      <c r="K1" s="63"/>
    </row>
    <row r="2" spans="6:12" ht="14.25" customHeight="1">
      <c r="F2" s="47"/>
      <c r="G2" s="47"/>
      <c r="H2" s="64" t="s">
        <v>68</v>
      </c>
      <c r="I2" s="64"/>
      <c r="J2" s="64"/>
      <c r="K2" s="64"/>
      <c r="L2" s="46"/>
    </row>
    <row r="3" spans="6:12" ht="13.5" customHeight="1">
      <c r="F3" s="47"/>
      <c r="G3" s="47"/>
      <c r="H3" s="65" t="s">
        <v>67</v>
      </c>
      <c r="I3" s="65"/>
      <c r="J3" s="65"/>
      <c r="K3" s="65"/>
      <c r="L3" s="46"/>
    </row>
    <row r="4" spans="6:12" ht="15">
      <c r="F4" s="47"/>
      <c r="G4" s="47"/>
      <c r="H4" s="73"/>
      <c r="I4" s="73"/>
      <c r="J4" s="73"/>
      <c r="K4" s="73"/>
      <c r="L4" s="46"/>
    </row>
    <row r="6" spans="1:11" ht="14.2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4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>
      <c r="A8" s="67" t="s">
        <v>29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10" spans="1:11" ht="32.25" customHeight="1">
      <c r="A10" s="72" t="s">
        <v>0</v>
      </c>
      <c r="B10" s="72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71" t="s">
        <v>22</v>
      </c>
      <c r="H10" s="66" t="s">
        <v>23</v>
      </c>
      <c r="I10" s="66" t="s">
        <v>24</v>
      </c>
      <c r="J10" s="66" t="s">
        <v>25</v>
      </c>
      <c r="K10" s="66" t="s">
        <v>26</v>
      </c>
    </row>
    <row r="11" spans="1:11" ht="33.75" customHeight="1">
      <c r="A11" s="72"/>
      <c r="B11" s="72"/>
      <c r="C11" s="66"/>
      <c r="D11" s="66"/>
      <c r="E11" s="66"/>
      <c r="F11" s="66"/>
      <c r="G11" s="71"/>
      <c r="H11" s="66"/>
      <c r="I11" s="66"/>
      <c r="J11" s="66"/>
      <c r="K11" s="66"/>
    </row>
    <row r="12" spans="1:11" ht="2.25" customHeight="1">
      <c r="A12" s="72"/>
      <c r="B12" s="72"/>
      <c r="C12" s="66"/>
      <c r="D12" s="66"/>
      <c r="E12" s="66"/>
      <c r="F12" s="66"/>
      <c r="G12" s="71"/>
      <c r="H12" s="66"/>
      <c r="I12" s="66"/>
      <c r="J12" s="66"/>
      <c r="K12" s="66"/>
    </row>
    <row r="13" spans="1:11" ht="60" customHeight="1">
      <c r="A13" s="72"/>
      <c r="B13" s="72"/>
      <c r="C13" s="66"/>
      <c r="D13" s="66"/>
      <c r="E13" s="66"/>
      <c r="F13" s="66"/>
      <c r="G13" s="71"/>
      <c r="H13" s="66"/>
      <c r="I13" s="66"/>
      <c r="J13" s="66"/>
      <c r="K13" s="66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4" t="s">
        <v>35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4" s="37" customFormat="1" ht="42.75" customHeight="1">
      <c r="A16" s="4" t="s">
        <v>83</v>
      </c>
      <c r="B16" s="4" t="s">
        <v>86</v>
      </c>
      <c r="C16" s="5">
        <v>856</v>
      </c>
      <c r="D16" s="5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60" t="s">
        <v>6</v>
      </c>
      <c r="C17" s="5">
        <v>100</v>
      </c>
      <c r="D17" s="5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90</v>
      </c>
      <c r="B18" s="60" t="s">
        <v>6</v>
      </c>
      <c r="C18" s="5">
        <v>97.4</v>
      </c>
      <c r="D18" s="5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60" t="s">
        <v>6</v>
      </c>
      <c r="C19" s="5">
        <v>37.3</v>
      </c>
      <c r="D19" s="5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52">
        <f>4757638.2-40-104738.3</f>
        <v>4652859.9</v>
      </c>
      <c r="H20" s="5" t="s">
        <v>7</v>
      </c>
      <c r="I20" s="7">
        <f>F45*H45+F48*H48</f>
        <v>100.54</v>
      </c>
      <c r="J20" s="5" t="s">
        <v>7</v>
      </c>
      <c r="K20" s="28">
        <f>AVERAGE(J16:J19)</f>
        <v>100</v>
      </c>
      <c r="N20" s="50"/>
    </row>
    <row r="21" spans="1:11" s="37" customFormat="1" ht="12.75" customHeight="1">
      <c r="A21" s="68" t="s">
        <v>18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37" customFormat="1" ht="48">
      <c r="A22" s="4" t="s">
        <v>47</v>
      </c>
      <c r="B22" s="13" t="s">
        <v>6</v>
      </c>
      <c r="C22" s="5">
        <v>84.77</v>
      </c>
      <c r="D22" s="5">
        <v>84.79</v>
      </c>
      <c r="E22" s="7">
        <f>IF(C22&gt;D22,C22/D22,D22/C22)*100</f>
        <v>100.02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1" customHeight="1">
      <c r="A23" s="12" t="s">
        <v>48</v>
      </c>
      <c r="B23" s="13" t="s">
        <v>6</v>
      </c>
      <c r="C23" s="5">
        <v>17.5</v>
      </c>
      <c r="D23" s="5">
        <v>17.69</v>
      </c>
      <c r="E23" s="7">
        <f aca="true" t="shared" si="0" ref="E23:E36">IF(C23&gt;D23,C23/D23,D23/C23)*100</f>
        <v>101.09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5">
        <v>1.2</v>
      </c>
      <c r="D24" s="5">
        <v>1.1</v>
      </c>
      <c r="E24" s="7">
        <f t="shared" si="0"/>
        <v>109.09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51" customHeight="1">
      <c r="A25" s="4" t="s">
        <v>46</v>
      </c>
      <c r="B25" s="13" t="s">
        <v>6</v>
      </c>
      <c r="C25" s="5">
        <v>100</v>
      </c>
      <c r="D25" s="5">
        <v>100</v>
      </c>
      <c r="E25" s="7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5">
        <v>90</v>
      </c>
      <c r="D26" s="5">
        <v>90</v>
      </c>
      <c r="E26" s="7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9" customHeight="1">
      <c r="A27" s="12" t="s">
        <v>51</v>
      </c>
      <c r="B27" s="13" t="s">
        <v>6</v>
      </c>
      <c r="C27" s="5">
        <v>83.7</v>
      </c>
      <c r="D27" s="5">
        <v>83.7</v>
      </c>
      <c r="E27" s="7">
        <f t="shared" si="0"/>
        <v>100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5">
        <v>6.4</v>
      </c>
      <c r="D28" s="5">
        <v>6.4</v>
      </c>
      <c r="E28" s="7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2">
      <c r="A29" s="12" t="s">
        <v>53</v>
      </c>
      <c r="B29" s="13" t="s">
        <v>6</v>
      </c>
      <c r="C29" s="5">
        <v>67.2</v>
      </c>
      <c r="D29" s="5">
        <v>67.2</v>
      </c>
      <c r="E29" s="7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80.25" customHeight="1">
      <c r="A30" s="12" t="s">
        <v>54</v>
      </c>
      <c r="B30" s="13" t="s">
        <v>6</v>
      </c>
      <c r="C30" s="5">
        <v>32.8</v>
      </c>
      <c r="D30" s="5">
        <v>32.8</v>
      </c>
      <c r="E30" s="7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5">
        <v>15.2</v>
      </c>
      <c r="D31" s="5">
        <v>15.2</v>
      </c>
      <c r="E31" s="7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6">
      <c r="A32" s="12" t="s">
        <v>56</v>
      </c>
      <c r="B32" s="5" t="s">
        <v>57</v>
      </c>
      <c r="C32" s="5">
        <v>35.3</v>
      </c>
      <c r="D32" s="5">
        <v>35.9</v>
      </c>
      <c r="E32" s="7">
        <f t="shared" si="0"/>
        <v>101.7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2" customHeight="1">
      <c r="A33" s="4" t="s">
        <v>42</v>
      </c>
      <c r="B33" s="4" t="s">
        <v>6</v>
      </c>
      <c r="C33" s="5">
        <v>100</v>
      </c>
      <c r="D33" s="5">
        <v>100</v>
      </c>
      <c r="E33" s="7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96.75" customHeight="1">
      <c r="A34" s="4" t="s">
        <v>43</v>
      </c>
      <c r="B34" s="4" t="s">
        <v>6</v>
      </c>
      <c r="C34" s="5">
        <v>100</v>
      </c>
      <c r="D34" s="5">
        <v>100</v>
      </c>
      <c r="E34" s="7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2">
      <c r="A35" s="4" t="s">
        <v>44</v>
      </c>
      <c r="B35" s="4" t="s">
        <v>6</v>
      </c>
      <c r="C35" s="5">
        <v>100</v>
      </c>
      <c r="D35" s="5">
        <v>100</v>
      </c>
      <c r="E35" s="7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7" customFormat="1" ht="73.5" customHeight="1">
      <c r="A36" s="4" t="s">
        <v>45</v>
      </c>
      <c r="B36" s="4" t="s">
        <v>6</v>
      </c>
      <c r="C36" s="5">
        <v>100</v>
      </c>
      <c r="D36" s="5">
        <v>100</v>
      </c>
      <c r="E36" s="7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11" customFormat="1" ht="61.5" customHeight="1">
      <c r="A37" s="4" t="s">
        <v>62</v>
      </c>
      <c r="B37" s="4" t="s">
        <v>6</v>
      </c>
      <c r="C37" s="5">
        <v>100</v>
      </c>
      <c r="D37" s="5">
        <v>100</v>
      </c>
      <c r="E37" s="7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7" customFormat="1" ht="27.75" customHeight="1">
      <c r="A38" s="33" t="s">
        <v>58</v>
      </c>
      <c r="B38" s="4"/>
      <c r="C38" s="5"/>
      <c r="D38" s="5"/>
      <c r="E38" s="7"/>
      <c r="F38" s="5"/>
      <c r="G38" s="7"/>
      <c r="H38" s="5"/>
      <c r="I38" s="5"/>
      <c r="J38" s="5"/>
      <c r="K38" s="5"/>
    </row>
    <row r="39" spans="1:11" s="37" customFormat="1" ht="24">
      <c r="A39" s="33" t="s">
        <v>59</v>
      </c>
      <c r="B39" s="13" t="s">
        <v>64</v>
      </c>
      <c r="C39" s="8">
        <v>19231</v>
      </c>
      <c r="D39" s="8">
        <v>19231</v>
      </c>
      <c r="E39" s="7">
        <f aca="true" t="shared" si="1" ref="E39:E44"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59" t="s">
        <v>89</v>
      </c>
      <c r="B40" s="13" t="s">
        <v>64</v>
      </c>
      <c r="C40" s="8">
        <v>23565</v>
      </c>
      <c r="D40" s="8">
        <v>23565</v>
      </c>
      <c r="E40" s="7">
        <f t="shared" si="1"/>
        <v>100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">
      <c r="A41" s="12" t="s">
        <v>61</v>
      </c>
      <c r="B41" s="13" t="s">
        <v>64</v>
      </c>
      <c r="C41" s="8">
        <v>24853</v>
      </c>
      <c r="D41" s="8">
        <v>24853</v>
      </c>
      <c r="E41" s="7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120">
      <c r="A42" s="12" t="s">
        <v>75</v>
      </c>
      <c r="B42" s="4" t="s">
        <v>6</v>
      </c>
      <c r="C42" s="5">
        <v>100</v>
      </c>
      <c r="D42" s="5">
        <v>100</v>
      </c>
      <c r="E42" s="7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36">
      <c r="A43" s="12" t="s">
        <v>92</v>
      </c>
      <c r="B43" s="4" t="s">
        <v>6</v>
      </c>
      <c r="C43" s="8">
        <v>100</v>
      </c>
      <c r="D43" s="8">
        <v>100</v>
      </c>
      <c r="E43" s="7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48">
      <c r="A44" s="12" t="s">
        <v>87</v>
      </c>
      <c r="B44" s="4" t="s">
        <v>6</v>
      </c>
      <c r="C44" s="8">
        <v>99</v>
      </c>
      <c r="D44" s="8">
        <v>99</v>
      </c>
      <c r="E44" s="7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5" t="s">
        <v>7</v>
      </c>
      <c r="D45" s="35" t="s">
        <v>7</v>
      </c>
      <c r="E45" s="35" t="s">
        <v>7</v>
      </c>
      <c r="F45" s="23">
        <f>AVERAGE(E22:E44)</f>
        <v>100.54</v>
      </c>
      <c r="G45" s="45">
        <f>4716798.8-104738.3</f>
        <v>4612060.5</v>
      </c>
      <c r="H45" s="39">
        <f>G45/G20</f>
        <v>0.9912</v>
      </c>
      <c r="I45" s="35" t="s">
        <v>7</v>
      </c>
      <c r="J45" s="35" t="s">
        <v>7</v>
      </c>
      <c r="K45" s="35" t="s">
        <v>7</v>
      </c>
    </row>
    <row r="46" spans="1:11" s="37" customFormat="1" ht="12.75" customHeight="1">
      <c r="A46" s="68" t="s">
        <v>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s="37" customFormat="1" ht="37.5" customHeight="1">
      <c r="A47" s="4" t="s">
        <v>40</v>
      </c>
      <c r="B47" s="13" t="s">
        <v>6</v>
      </c>
      <c r="C47" s="5">
        <v>90</v>
      </c>
      <c r="D47" s="5">
        <v>90</v>
      </c>
      <c r="E47" s="7">
        <f>IF(C47&gt;D47,C47/D47,D47/C47)*100</f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40799.4</v>
      </c>
      <c r="H48" s="39">
        <f>G48/G20</f>
        <v>0.0088</v>
      </c>
      <c r="I48" s="35" t="s">
        <v>7</v>
      </c>
      <c r="J48" s="35" t="s">
        <v>7</v>
      </c>
      <c r="K48" s="35" t="s">
        <v>7</v>
      </c>
    </row>
    <row r="49" spans="1:11" s="37" customFormat="1" ht="12">
      <c r="A49" s="40"/>
      <c r="B49" s="40"/>
      <c r="C49" s="41"/>
      <c r="D49" s="41"/>
      <c r="E49" s="41"/>
      <c r="F49" s="41"/>
      <c r="G49" s="42"/>
      <c r="H49" s="41"/>
      <c r="I49" s="41"/>
      <c r="J49" s="41"/>
      <c r="K49" s="41"/>
    </row>
    <row r="50" s="37" customFormat="1" ht="12">
      <c r="G50" s="43"/>
    </row>
    <row r="51" s="37" customFormat="1" ht="12">
      <c r="G51" s="43"/>
    </row>
    <row r="52" spans="1:11" ht="15.75" customHeight="1">
      <c r="A52" s="37" t="s">
        <v>74</v>
      </c>
      <c r="B52" s="37"/>
      <c r="C52" s="37"/>
      <c r="D52" s="37"/>
      <c r="E52" s="37"/>
      <c r="F52" s="37"/>
      <c r="G52" s="43"/>
      <c r="H52" s="37" t="s">
        <v>78</v>
      </c>
      <c r="I52" s="37"/>
      <c r="J52" s="37"/>
      <c r="K52" s="37"/>
    </row>
    <row r="53" s="37" customFormat="1" ht="12">
      <c r="G53" s="43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7"/>
  <sheetViews>
    <sheetView view="pageBreakPreview" zoomScaleSheetLayoutView="100" zoomScalePageLayoutView="0" workbookViewId="0" topLeftCell="A37">
      <selection activeCell="A34" sqref="A1:IV16384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3" t="s">
        <v>88</v>
      </c>
      <c r="G1" s="63"/>
      <c r="H1" s="63"/>
      <c r="I1" s="63"/>
      <c r="J1" s="63"/>
      <c r="K1" s="63"/>
    </row>
    <row r="2" spans="6:12" ht="14.25" customHeight="1">
      <c r="F2" s="47"/>
      <c r="G2" s="47"/>
      <c r="H2" s="64" t="s">
        <v>68</v>
      </c>
      <c r="I2" s="64"/>
      <c r="J2" s="64"/>
      <c r="K2" s="64"/>
      <c r="L2" s="46"/>
    </row>
    <row r="3" spans="6:12" ht="13.5" customHeight="1">
      <c r="F3" s="47"/>
      <c r="G3" s="47"/>
      <c r="H3" s="65" t="s">
        <v>67</v>
      </c>
      <c r="I3" s="65"/>
      <c r="J3" s="65"/>
      <c r="K3" s="65"/>
      <c r="L3" s="46"/>
    </row>
    <row r="4" spans="6:12" ht="12.75" customHeight="1">
      <c r="F4" s="47"/>
      <c r="G4" s="47"/>
      <c r="H4" s="73"/>
      <c r="I4" s="73"/>
      <c r="J4" s="73"/>
      <c r="K4" s="73"/>
      <c r="L4" s="46"/>
    </row>
    <row r="5" ht="15" customHeight="1"/>
    <row r="6" spans="1:11" ht="14.25">
      <c r="A6" s="67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4.25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>
      <c r="A8" s="67" t="s">
        <v>30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10" spans="1:11" ht="32.25" customHeight="1">
      <c r="A10" s="72" t="s">
        <v>0</v>
      </c>
      <c r="B10" s="72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71" t="s">
        <v>22</v>
      </c>
      <c r="H10" s="66" t="s">
        <v>23</v>
      </c>
      <c r="I10" s="66" t="s">
        <v>24</v>
      </c>
      <c r="J10" s="66" t="s">
        <v>25</v>
      </c>
      <c r="K10" s="66" t="s">
        <v>26</v>
      </c>
    </row>
    <row r="11" spans="1:11" ht="33.75" customHeight="1">
      <c r="A11" s="72"/>
      <c r="B11" s="72"/>
      <c r="C11" s="66"/>
      <c r="D11" s="66"/>
      <c r="E11" s="66"/>
      <c r="F11" s="66"/>
      <c r="G11" s="71"/>
      <c r="H11" s="66"/>
      <c r="I11" s="66"/>
      <c r="J11" s="66"/>
      <c r="K11" s="66"/>
    </row>
    <row r="12" spans="1:11" ht="0.75" customHeight="1">
      <c r="A12" s="72"/>
      <c r="B12" s="72"/>
      <c r="C12" s="66"/>
      <c r="D12" s="66"/>
      <c r="E12" s="66"/>
      <c r="F12" s="66"/>
      <c r="G12" s="71"/>
      <c r="H12" s="66"/>
      <c r="I12" s="66"/>
      <c r="J12" s="66"/>
      <c r="K12" s="66"/>
    </row>
    <row r="13" spans="1:11" ht="60" customHeight="1">
      <c r="A13" s="72"/>
      <c r="B13" s="72"/>
      <c r="C13" s="66"/>
      <c r="D13" s="66"/>
      <c r="E13" s="66"/>
      <c r="F13" s="66"/>
      <c r="G13" s="71"/>
      <c r="H13" s="66"/>
      <c r="I13" s="66"/>
      <c r="J13" s="66"/>
      <c r="K13" s="66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4" t="s">
        <v>35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4" s="37" customFormat="1" ht="42.75" customHeight="1">
      <c r="A16" s="4" t="s">
        <v>83</v>
      </c>
      <c r="B16" s="4" t="s">
        <v>86</v>
      </c>
      <c r="C16" s="5">
        <v>856</v>
      </c>
      <c r="D16" s="5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60" t="s">
        <v>6</v>
      </c>
      <c r="C17" s="5">
        <v>100</v>
      </c>
      <c r="D17" s="5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39.75" customHeight="1">
      <c r="A18" s="4" t="s">
        <v>90</v>
      </c>
      <c r="B18" s="60" t="s">
        <v>6</v>
      </c>
      <c r="C18" s="5">
        <v>97.4</v>
      </c>
      <c r="D18" s="5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60" t="s">
        <v>6</v>
      </c>
      <c r="C19" s="5">
        <v>37.3</v>
      </c>
      <c r="D19" s="5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52">
        <v>4110129.8</v>
      </c>
      <c r="H20" s="5" t="s">
        <v>7</v>
      </c>
      <c r="I20" s="7">
        <f>F45*H45+F48*H48</f>
        <v>103.01</v>
      </c>
      <c r="J20" s="5" t="s">
        <v>7</v>
      </c>
      <c r="K20" s="28">
        <f>AVERAGE(J16:J19)</f>
        <v>100</v>
      </c>
      <c r="N20" s="50"/>
    </row>
    <row r="21" spans="1:11" s="37" customFormat="1" ht="12">
      <c r="A21" s="68" t="s">
        <v>18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37" customFormat="1" ht="48">
      <c r="A22" s="4" t="s">
        <v>47</v>
      </c>
      <c r="B22" s="13" t="s">
        <v>6</v>
      </c>
      <c r="C22" s="3">
        <v>84.79</v>
      </c>
      <c r="D22" s="3">
        <v>84.75</v>
      </c>
      <c r="E22" s="53">
        <f>IF(C22&gt;D22,C22/D22,D22/C22)*100</f>
        <v>100.05</v>
      </c>
      <c r="F22" s="3" t="s">
        <v>7</v>
      </c>
      <c r="G22" s="53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7" customFormat="1" ht="48">
      <c r="A23" s="12" t="s">
        <v>48</v>
      </c>
      <c r="B23" s="13" t="s">
        <v>6</v>
      </c>
      <c r="C23" s="3">
        <v>17.69</v>
      </c>
      <c r="D23" s="3">
        <v>17.78</v>
      </c>
      <c r="E23" s="53">
        <f aca="true" t="shared" si="0" ref="E23:E37">IF(C23&gt;D23,C23/D23,D23/C23)*100</f>
        <v>100.51</v>
      </c>
      <c r="F23" s="3" t="s">
        <v>7</v>
      </c>
      <c r="G23" s="53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7" customFormat="1" ht="48">
      <c r="A24" s="12" t="s">
        <v>66</v>
      </c>
      <c r="B24" s="13" t="s">
        <v>6</v>
      </c>
      <c r="C24" s="3">
        <v>1.1</v>
      </c>
      <c r="D24" s="3">
        <v>1</v>
      </c>
      <c r="E24" s="53">
        <f t="shared" si="0"/>
        <v>110</v>
      </c>
      <c r="F24" s="3" t="s">
        <v>7</v>
      </c>
      <c r="G24" s="53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7" customFormat="1" ht="66.75" customHeight="1">
      <c r="A25" s="4" t="s">
        <v>46</v>
      </c>
      <c r="B25" s="13" t="s">
        <v>6</v>
      </c>
      <c r="C25" s="3">
        <v>100</v>
      </c>
      <c r="D25" s="3">
        <v>100</v>
      </c>
      <c r="E25" s="53">
        <f t="shared" si="0"/>
        <v>100</v>
      </c>
      <c r="F25" s="3" t="s">
        <v>7</v>
      </c>
      <c r="G25" s="53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3">
        <f t="shared" si="0"/>
        <v>100</v>
      </c>
      <c r="F26" s="3" t="s">
        <v>7</v>
      </c>
      <c r="G26" s="53" t="s">
        <v>7</v>
      </c>
      <c r="H26" s="3" t="s">
        <v>7</v>
      </c>
      <c r="I26" s="3" t="s">
        <v>7</v>
      </c>
      <c r="J26" s="3" t="s">
        <v>7</v>
      </c>
      <c r="K26" s="3" t="s">
        <v>7</v>
      </c>
    </row>
    <row r="27" spans="1:11" s="37" customFormat="1" ht="36">
      <c r="A27" s="12" t="s">
        <v>51</v>
      </c>
      <c r="B27" s="13" t="s">
        <v>6</v>
      </c>
      <c r="C27" s="3">
        <v>83.7</v>
      </c>
      <c r="D27" s="3">
        <v>83.8</v>
      </c>
      <c r="E27" s="53">
        <f t="shared" si="0"/>
        <v>100.12</v>
      </c>
      <c r="F27" s="3" t="s">
        <v>7</v>
      </c>
      <c r="G27" s="53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7" customFormat="1" ht="49.5" customHeight="1">
      <c r="A28" s="12" t="s">
        <v>52</v>
      </c>
      <c r="B28" s="13" t="s">
        <v>6</v>
      </c>
      <c r="C28" s="5">
        <v>6.4</v>
      </c>
      <c r="D28" s="5">
        <v>6.4</v>
      </c>
      <c r="E28" s="53">
        <f t="shared" si="0"/>
        <v>100</v>
      </c>
      <c r="F28" s="3" t="s">
        <v>7</v>
      </c>
      <c r="G28" s="53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7" customFormat="1" ht="72">
      <c r="A29" s="12" t="s">
        <v>53</v>
      </c>
      <c r="B29" s="13" t="s">
        <v>6</v>
      </c>
      <c r="C29" s="5">
        <v>67.2</v>
      </c>
      <c r="D29" s="6">
        <v>67.2</v>
      </c>
      <c r="E29" s="53">
        <f t="shared" si="0"/>
        <v>100</v>
      </c>
      <c r="F29" s="3" t="s">
        <v>7</v>
      </c>
      <c r="G29" s="53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7" customFormat="1" ht="72.75" customHeight="1">
      <c r="A30" s="12" t="s">
        <v>54</v>
      </c>
      <c r="B30" s="13" t="s">
        <v>6</v>
      </c>
      <c r="C30" s="5">
        <v>32.8</v>
      </c>
      <c r="D30" s="5">
        <v>32.8</v>
      </c>
      <c r="E30" s="53">
        <f t="shared" si="0"/>
        <v>100</v>
      </c>
      <c r="F30" s="3" t="s">
        <v>7</v>
      </c>
      <c r="G30" s="53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7" customFormat="1" ht="63.75" customHeight="1">
      <c r="A31" s="12" t="s">
        <v>55</v>
      </c>
      <c r="B31" s="13" t="s">
        <v>6</v>
      </c>
      <c r="C31" s="5">
        <v>15.2</v>
      </c>
      <c r="D31" s="5">
        <v>15.2</v>
      </c>
      <c r="E31" s="53">
        <f t="shared" si="0"/>
        <v>100</v>
      </c>
      <c r="F31" s="3" t="s">
        <v>7</v>
      </c>
      <c r="G31" s="53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7" customFormat="1" ht="39.75" customHeight="1">
      <c r="A32" s="12" t="s">
        <v>56</v>
      </c>
      <c r="B32" s="5" t="s">
        <v>57</v>
      </c>
      <c r="C32" s="5">
        <v>35.9</v>
      </c>
      <c r="D32" s="5">
        <v>28.2</v>
      </c>
      <c r="E32" s="53">
        <f t="shared" si="0"/>
        <v>127.3</v>
      </c>
      <c r="F32" s="3" t="s">
        <v>7</v>
      </c>
      <c r="G32" s="53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7" customFormat="1" ht="75" customHeight="1">
      <c r="A33" s="4" t="s">
        <v>42</v>
      </c>
      <c r="B33" s="4" t="s">
        <v>6</v>
      </c>
      <c r="C33" s="3">
        <v>100</v>
      </c>
      <c r="D33" s="3">
        <v>100</v>
      </c>
      <c r="E33" s="53">
        <f t="shared" si="0"/>
        <v>100</v>
      </c>
      <c r="F33" s="3" t="s">
        <v>7</v>
      </c>
      <c r="G33" s="53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7" customFormat="1" ht="97.5" customHeight="1">
      <c r="A34" s="4" t="s">
        <v>43</v>
      </c>
      <c r="B34" s="4" t="s">
        <v>6</v>
      </c>
      <c r="C34" s="3">
        <v>100</v>
      </c>
      <c r="D34" s="3">
        <v>100</v>
      </c>
      <c r="E34" s="53">
        <f t="shared" si="0"/>
        <v>100</v>
      </c>
      <c r="F34" s="3" t="s">
        <v>7</v>
      </c>
      <c r="G34" s="53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7" customFormat="1" ht="72">
      <c r="A35" s="4" t="s">
        <v>44</v>
      </c>
      <c r="B35" s="4" t="s">
        <v>6</v>
      </c>
      <c r="C35" s="3">
        <v>100</v>
      </c>
      <c r="D35" s="3">
        <v>100</v>
      </c>
      <c r="E35" s="53">
        <f t="shared" si="0"/>
        <v>100</v>
      </c>
      <c r="F35" s="3" t="s">
        <v>7</v>
      </c>
      <c r="G35" s="53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37" customFormat="1" ht="77.25" customHeight="1">
      <c r="A36" s="4" t="s">
        <v>45</v>
      </c>
      <c r="B36" s="4" t="s">
        <v>6</v>
      </c>
      <c r="C36" s="3">
        <v>100</v>
      </c>
      <c r="D36" s="3">
        <v>100</v>
      </c>
      <c r="E36" s="53">
        <f t="shared" si="0"/>
        <v>100</v>
      </c>
      <c r="F36" s="3" t="s">
        <v>7</v>
      </c>
      <c r="G36" s="53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1" customFormat="1" ht="61.5" customHeight="1">
      <c r="A37" s="4" t="s">
        <v>62</v>
      </c>
      <c r="B37" s="4" t="s">
        <v>6</v>
      </c>
      <c r="C37" s="3">
        <v>100</v>
      </c>
      <c r="D37" s="3">
        <v>100</v>
      </c>
      <c r="E37" s="53">
        <f t="shared" si="0"/>
        <v>100</v>
      </c>
      <c r="F37" s="3" t="s">
        <v>7</v>
      </c>
      <c r="G37" s="53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37" customFormat="1" ht="26.25" customHeight="1">
      <c r="A38" s="33" t="s">
        <v>58</v>
      </c>
      <c r="B38" s="4"/>
      <c r="C38" s="3"/>
      <c r="D38" s="3"/>
      <c r="E38" s="53"/>
      <c r="F38" s="35"/>
      <c r="G38" s="23"/>
      <c r="H38" s="35"/>
      <c r="I38" s="35"/>
      <c r="J38" s="35"/>
      <c r="K38" s="35"/>
    </row>
    <row r="39" spans="1:11" s="37" customFormat="1" ht="27.75" customHeight="1">
      <c r="A39" s="33" t="s">
        <v>59</v>
      </c>
      <c r="B39" s="13" t="s">
        <v>64</v>
      </c>
      <c r="C39" s="8">
        <v>19231</v>
      </c>
      <c r="D39" s="8">
        <v>18023</v>
      </c>
      <c r="E39" s="53">
        <f aca="true" t="shared" si="1" ref="E39:E44">IF(C39&gt;D39,C39/D39,D39/C39)*100</f>
        <v>106.7</v>
      </c>
      <c r="F39" s="35" t="s">
        <v>7</v>
      </c>
      <c r="G39" s="23" t="s">
        <v>7</v>
      </c>
      <c r="H39" s="35" t="s">
        <v>7</v>
      </c>
      <c r="I39" s="35" t="s">
        <v>7</v>
      </c>
      <c r="J39" s="35" t="s">
        <v>7</v>
      </c>
      <c r="K39" s="35" t="s">
        <v>7</v>
      </c>
    </row>
    <row r="40" spans="1:11" s="37" customFormat="1" ht="24">
      <c r="A40" s="12" t="s">
        <v>60</v>
      </c>
      <c r="B40" s="13" t="s">
        <v>64</v>
      </c>
      <c r="C40" s="8">
        <v>23565</v>
      </c>
      <c r="D40" s="8">
        <v>21097</v>
      </c>
      <c r="E40" s="53">
        <f t="shared" si="1"/>
        <v>111.7</v>
      </c>
      <c r="F40" s="35" t="s">
        <v>7</v>
      </c>
      <c r="G40" s="23" t="s">
        <v>7</v>
      </c>
      <c r="H40" s="35" t="s">
        <v>7</v>
      </c>
      <c r="I40" s="35" t="s">
        <v>7</v>
      </c>
      <c r="J40" s="35" t="s">
        <v>7</v>
      </c>
      <c r="K40" s="35" t="s">
        <v>7</v>
      </c>
    </row>
    <row r="41" spans="1:11" s="37" customFormat="1" ht="12">
      <c r="A41" s="12" t="s">
        <v>61</v>
      </c>
      <c r="B41" s="13" t="s">
        <v>64</v>
      </c>
      <c r="C41" s="8">
        <v>24853</v>
      </c>
      <c r="D41" s="8">
        <v>22485</v>
      </c>
      <c r="E41" s="53">
        <f t="shared" si="1"/>
        <v>110.53</v>
      </c>
      <c r="F41" s="35" t="s">
        <v>7</v>
      </c>
      <c r="G41" s="23" t="s">
        <v>7</v>
      </c>
      <c r="H41" s="35" t="s">
        <v>7</v>
      </c>
      <c r="I41" s="35" t="s">
        <v>7</v>
      </c>
      <c r="J41" s="35" t="s">
        <v>7</v>
      </c>
      <c r="K41" s="35" t="s">
        <v>7</v>
      </c>
    </row>
    <row r="42" spans="1:11" s="37" customFormat="1" ht="120">
      <c r="A42" s="12" t="s">
        <v>75</v>
      </c>
      <c r="B42" s="4" t="s">
        <v>6</v>
      </c>
      <c r="C42" s="5">
        <v>100</v>
      </c>
      <c r="D42" s="5">
        <v>100</v>
      </c>
      <c r="E42" s="7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36">
      <c r="A43" s="12" t="s">
        <v>92</v>
      </c>
      <c r="B43" s="4" t="s">
        <v>6</v>
      </c>
      <c r="C43" s="8">
        <v>100</v>
      </c>
      <c r="D43" s="8">
        <v>100</v>
      </c>
      <c r="E43" s="7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48">
      <c r="A44" s="12" t="s">
        <v>87</v>
      </c>
      <c r="B44" s="4" t="s">
        <v>6</v>
      </c>
      <c r="C44" s="8">
        <v>99</v>
      </c>
      <c r="D44" s="8">
        <v>99</v>
      </c>
      <c r="E44" s="7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3">
        <f>AVERAGE(E22:E44)</f>
        <v>103.04</v>
      </c>
      <c r="G45" s="54">
        <v>4066619.9</v>
      </c>
      <c r="H45" s="55">
        <f>G45/G20</f>
        <v>0.9894</v>
      </c>
      <c r="I45" s="3" t="s">
        <v>7</v>
      </c>
      <c r="J45" s="3" t="s">
        <v>7</v>
      </c>
      <c r="K45" s="3" t="s">
        <v>7</v>
      </c>
    </row>
    <row r="46" spans="1:11" s="37" customFormat="1" ht="12.75" customHeight="1">
      <c r="A46" s="68" t="s">
        <v>19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s="37" customFormat="1" ht="39.75" customHeight="1">
      <c r="A47" s="4" t="s">
        <v>40</v>
      </c>
      <c r="B47" s="13" t="s">
        <v>6</v>
      </c>
      <c r="C47" s="3">
        <v>90</v>
      </c>
      <c r="D47" s="3">
        <v>90</v>
      </c>
      <c r="E47" s="53">
        <f>IF(C47&gt;D47,C47/D47,D47/C47)*100</f>
        <v>100</v>
      </c>
      <c r="F47" s="35" t="s">
        <v>7</v>
      </c>
      <c r="G47" s="23" t="s">
        <v>7</v>
      </c>
      <c r="H47" s="35" t="s">
        <v>7</v>
      </c>
      <c r="I47" s="35" t="s">
        <v>7</v>
      </c>
      <c r="J47" s="35" t="s">
        <v>7</v>
      </c>
      <c r="K47" s="3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43509.9</v>
      </c>
      <c r="H48" s="39">
        <f>G48/G20</f>
        <v>0.0106</v>
      </c>
      <c r="I48" s="35" t="s">
        <v>7</v>
      </c>
      <c r="J48" s="35" t="s">
        <v>7</v>
      </c>
      <c r="K48" s="35" t="s">
        <v>7</v>
      </c>
    </row>
    <row r="49" s="37" customFormat="1" ht="12">
      <c r="G49" s="43"/>
    </row>
    <row r="50" spans="7:11" s="37" customFormat="1" ht="12">
      <c r="G50" s="43"/>
      <c r="K50" s="56"/>
    </row>
    <row r="51" s="37" customFormat="1" ht="12">
      <c r="G51" s="43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5.75" customHeight="1">
      <c r="A53" s="37" t="s">
        <v>74</v>
      </c>
      <c r="B53" s="37"/>
      <c r="C53" s="37"/>
      <c r="D53" s="37"/>
      <c r="E53" s="37"/>
      <c r="F53" s="37"/>
      <c r="G53" s="43"/>
      <c r="H53" s="37" t="s">
        <v>78</v>
      </c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5.57421875" style="1" customWidth="1"/>
    <col min="8" max="16384" width="9.140625" style="1" customWidth="1"/>
  </cols>
  <sheetData>
    <row r="1" spans="2:7" ht="15" customHeight="1">
      <c r="B1" s="19"/>
      <c r="C1" s="19"/>
      <c r="D1" s="19"/>
      <c r="E1" s="82" t="s">
        <v>91</v>
      </c>
      <c r="F1" s="82"/>
      <c r="G1" s="82"/>
    </row>
    <row r="2" spans="2:7" ht="15" customHeight="1">
      <c r="B2" s="19"/>
      <c r="C2" s="20"/>
      <c r="D2" s="19"/>
      <c r="E2" s="83" t="s">
        <v>69</v>
      </c>
      <c r="F2" s="83"/>
      <c r="G2" s="83"/>
    </row>
    <row r="3" spans="2:7" ht="18" customHeight="1">
      <c r="B3" s="19"/>
      <c r="C3" s="20"/>
      <c r="D3" s="19"/>
      <c r="E3" s="84" t="s">
        <v>70</v>
      </c>
      <c r="F3" s="84"/>
      <c r="G3" s="84"/>
    </row>
    <row r="6" spans="4:7" ht="15">
      <c r="D6" s="21"/>
      <c r="E6" s="81" t="s">
        <v>31</v>
      </c>
      <c r="F6" s="81"/>
      <c r="G6" s="81"/>
    </row>
    <row r="7" spans="4:7" ht="15">
      <c r="D7" s="21"/>
      <c r="E7" s="81" t="s">
        <v>16</v>
      </c>
      <c r="F7" s="81"/>
      <c r="G7" s="81"/>
    </row>
    <row r="8" spans="4:7" ht="19.5" customHeight="1">
      <c r="D8" s="81" t="s">
        <v>17</v>
      </c>
      <c r="E8" s="81"/>
      <c r="F8" s="81"/>
      <c r="G8" s="81"/>
    </row>
    <row r="12" spans="1:7" ht="15">
      <c r="A12" s="78" t="s">
        <v>32</v>
      </c>
      <c r="B12" s="78"/>
      <c r="C12" s="78"/>
      <c r="D12" s="78"/>
      <c r="E12" s="78"/>
      <c r="F12" s="78"/>
      <c r="G12" s="78"/>
    </row>
    <row r="13" spans="1:7" ht="15">
      <c r="A13" s="78" t="s">
        <v>33</v>
      </c>
      <c r="B13" s="78"/>
      <c r="C13" s="78"/>
      <c r="D13" s="78"/>
      <c r="E13" s="78"/>
      <c r="F13" s="78"/>
      <c r="G13" s="78"/>
    </row>
    <row r="15" spans="1:7" ht="15">
      <c r="A15" s="79" t="s">
        <v>12</v>
      </c>
      <c r="B15" s="80" t="s">
        <v>34</v>
      </c>
      <c r="C15" s="80"/>
      <c r="D15" s="80"/>
      <c r="E15" s="80"/>
      <c r="F15" s="80"/>
      <c r="G15" s="80"/>
    </row>
    <row r="16" spans="1:7" ht="15">
      <c r="A16" s="79"/>
      <c r="B16" s="18">
        <v>2015</v>
      </c>
      <c r="C16" s="18">
        <v>2016</v>
      </c>
      <c r="D16" s="18">
        <v>2017</v>
      </c>
      <c r="E16" s="18">
        <v>2018</v>
      </c>
      <c r="F16" s="18">
        <v>2019</v>
      </c>
      <c r="G16" s="18">
        <v>2020</v>
      </c>
    </row>
    <row r="17" spans="1:7" ht="1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">
      <c r="A18" s="80" t="s">
        <v>35</v>
      </c>
      <c r="B18" s="80"/>
      <c r="C18" s="80"/>
      <c r="D18" s="80"/>
      <c r="E18" s="80"/>
      <c r="F18" s="80"/>
      <c r="G18" s="80"/>
    </row>
    <row r="19" spans="1:7" ht="39" customHeight="1">
      <c r="A19" s="14" t="s">
        <v>36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'!K20</f>
        <v>101.18</v>
      </c>
      <c r="F19" s="15">
        <f>'прил. 7 (2019) '!K20</f>
        <v>100</v>
      </c>
      <c r="G19" s="15">
        <f>'прил. 7 (2020) '!K20</f>
        <v>100</v>
      </c>
    </row>
    <row r="20" spans="1:7" ht="30">
      <c r="A20" s="14" t="s">
        <v>37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101.03</v>
      </c>
      <c r="E20" s="16">
        <f>'прил. 7 (2018) '!I20</f>
        <v>100.49</v>
      </c>
      <c r="F20" s="16">
        <f>'прил. 7 (2019) '!I20</f>
        <v>100.54</v>
      </c>
      <c r="G20" s="16">
        <f>'прил. 7 (2020) '!I20</f>
        <v>103.01</v>
      </c>
    </row>
    <row r="21" spans="1:7" ht="15">
      <c r="A21" s="14" t="s">
        <v>13</v>
      </c>
      <c r="B21" s="16">
        <f aca="true" t="shared" si="0" ref="B21:G21">B20-B19</f>
        <v>0.13</v>
      </c>
      <c r="C21" s="16">
        <f t="shared" si="0"/>
        <v>-0.23</v>
      </c>
      <c r="D21" s="16">
        <f t="shared" si="0"/>
        <v>-0.09</v>
      </c>
      <c r="E21" s="16">
        <f t="shared" si="0"/>
        <v>-0.69</v>
      </c>
      <c r="F21" s="16">
        <f t="shared" si="0"/>
        <v>0.54</v>
      </c>
      <c r="G21" s="16">
        <f t="shared" si="0"/>
        <v>3.01</v>
      </c>
    </row>
    <row r="22" spans="1:7" ht="15" customHeight="1">
      <c r="A22" s="77" t="s">
        <v>18</v>
      </c>
      <c r="B22" s="77"/>
      <c r="C22" s="77"/>
      <c r="D22" s="77"/>
      <c r="E22" s="77"/>
      <c r="F22" s="77"/>
      <c r="G22" s="77"/>
    </row>
    <row r="23" spans="1:7" ht="30">
      <c r="A23" s="14" t="s">
        <v>38</v>
      </c>
      <c r="B23" s="16">
        <f>'прил. 7 (2015)'!F72</f>
        <v>104.09</v>
      </c>
      <c r="C23" s="16">
        <f>'прил. 7 (2016) '!F69</f>
        <v>103.07</v>
      </c>
      <c r="D23" s="16">
        <f>'прил. 7 (2017) '!F45</f>
        <v>101.04</v>
      </c>
      <c r="E23" s="16">
        <f>'прил. 7 (2018) '!F45</f>
        <v>100.49</v>
      </c>
      <c r="F23" s="16">
        <f>'прил. 7 (2019) '!F45</f>
        <v>100.54</v>
      </c>
      <c r="G23" s="16">
        <f>'прил. 7 (2020) '!F45</f>
        <v>103.04</v>
      </c>
    </row>
    <row r="24" spans="1:7" ht="15">
      <c r="A24" s="77" t="s">
        <v>19</v>
      </c>
      <c r="B24" s="77"/>
      <c r="C24" s="77"/>
      <c r="D24" s="77"/>
      <c r="E24" s="77"/>
      <c r="F24" s="77"/>
      <c r="G24" s="77"/>
    </row>
    <row r="25" spans="1:7" ht="30">
      <c r="A25" s="14" t="s">
        <v>39</v>
      </c>
      <c r="B25" s="16">
        <f>'прил. 7 (2015)'!F75</f>
        <v>100</v>
      </c>
      <c r="C25" s="16">
        <f>'прил. 7 (2015)'!F75</f>
        <v>100</v>
      </c>
      <c r="D25" s="16">
        <f>'прил. 7 (2017) '!F48</f>
        <v>100</v>
      </c>
      <c r="E25" s="16">
        <f>'прил. 7 (2018) '!F48</f>
        <v>100</v>
      </c>
      <c r="F25" s="16">
        <f>'прил. 7 (2019) '!F48</f>
        <v>100</v>
      </c>
      <c r="G25" s="16">
        <f>'прил. 7 (2020) '!F48</f>
        <v>100</v>
      </c>
    </row>
    <row r="26" ht="15">
      <c r="A26" s="2"/>
    </row>
    <row r="27" ht="15">
      <c r="A27" s="2"/>
    </row>
    <row r="28" ht="15">
      <c r="A28" s="2"/>
    </row>
    <row r="29" spans="1:6" ht="15">
      <c r="A29" s="62" t="s">
        <v>74</v>
      </c>
      <c r="F29" s="1" t="s">
        <v>78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13">
    <mergeCell ref="D8:G8"/>
    <mergeCell ref="E1:G1"/>
    <mergeCell ref="E2:G2"/>
    <mergeCell ref="E3:G3"/>
    <mergeCell ref="E6:G6"/>
    <mergeCell ref="E7:G7"/>
    <mergeCell ref="A24:G24"/>
    <mergeCell ref="A12:G12"/>
    <mergeCell ref="A13:G13"/>
    <mergeCell ref="A15:A16"/>
    <mergeCell ref="B15:G15"/>
    <mergeCell ref="A18:G18"/>
    <mergeCell ref="A22:G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Протокольная часть</cp:lastModifiedBy>
  <cp:lastPrinted>2017-02-13T07:58:14Z</cp:lastPrinted>
  <dcterms:created xsi:type="dcterms:W3CDTF">1996-10-08T23:32:33Z</dcterms:created>
  <dcterms:modified xsi:type="dcterms:W3CDTF">2017-02-27T14:01:40Z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