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9855" activeTab="0"/>
  </bookViews>
  <sheets>
    <sheet name="2016" sheetId="1" r:id="rId1"/>
    <sheet name="2015-2020" sheetId="2" state="hidden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_xlnm.Print_Titles" localSheetId="0">'2016'!$16:$19</definedName>
    <definedName name="_xlnm.Print_Area" localSheetId="0">'2016'!$A$1:$M$114</definedName>
  </definedNames>
  <calcPr fullCalcOnLoad="1"/>
</workbook>
</file>

<file path=xl/sharedStrings.xml><?xml version="1.0" encoding="utf-8"?>
<sst xmlns="http://schemas.openxmlformats.org/spreadsheetml/2006/main" count="4565" uniqueCount="274">
  <si>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</si>
  <si>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</si>
  <si>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</si>
  <si>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</si>
  <si>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</si>
  <si>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</si>
  <si>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</si>
  <si>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</si>
  <si>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</si>
  <si>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</si>
  <si>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</si>
  <si>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</si>
  <si>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</si>
  <si>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</si>
  <si>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</si>
  <si>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</si>
  <si>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</si>
  <si>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</si>
  <si>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</si>
  <si>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</si>
  <si>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</si>
  <si>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</si>
  <si>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</si>
  <si>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</si>
  <si>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</si>
  <si>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</si>
  <si>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</si>
  <si>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</si>
  <si>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</si>
  <si>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</si>
  <si>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</si>
  <si>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</si>
  <si>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</si>
  <si>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</si>
  <si>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</si>
  <si>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</si>
  <si>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</si>
  <si>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</si>
  <si>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</si>
  <si>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</si>
  <si>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</si>
  <si>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</si>
  <si>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</si>
  <si>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</si>
  <si>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</si>
  <si>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</si>
  <si>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</si>
  <si>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</si>
  <si>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</si>
  <si>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</si>
  <si>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</si>
  <si>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</si>
  <si>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</si>
  <si>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</si>
  <si>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</si>
  <si>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</si>
  <si>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</si>
  <si>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</si>
  <si>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</si>
  <si>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</si>
  <si>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</si>
  <si>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</si>
  <si>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</si>
  <si>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</si>
  <si>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</si>
  <si>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</si>
  <si>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</si>
  <si>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</si>
  <si>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</si>
  <si>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</si>
  <si>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</si>
  <si>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</si>
  <si>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</si>
  <si>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</si>
  <si>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</si>
  <si>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</si>
  <si>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</si>
  <si>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</si>
  <si>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</si>
  <si>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</si>
  <si>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</si>
  <si>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</si>
  <si>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</si>
  <si>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</si>
  <si>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</si>
  <si>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</si>
  <si>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</si>
  <si>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</si>
  <si>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</si>
  <si>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</si>
  <si>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</si>
  <si>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</si>
  <si>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Мероприятие. Предоставление мер социальной поддержки в сфере охраны семьи и детства</t>
  </si>
  <si>
    <t>10</t>
  </si>
  <si>
    <t>04</t>
  </si>
  <si>
    <t>7437601</t>
  </si>
  <si>
    <t>321</t>
  </si>
  <si>
    <t>7437711</t>
  </si>
  <si>
    <t>313</t>
  </si>
  <si>
    <t>2.4.1.</t>
  </si>
  <si>
    <t>Мероприятие. Выплата приемной семье на содержание подопечных детей за счет средств бюджета Пензенской области</t>
  </si>
  <si>
    <t>2.4.2.</t>
  </si>
  <si>
    <t>Мероприятие. Выплата вознаграждения приемным родителям за счет средств бюджета Пензенской области</t>
  </si>
  <si>
    <t>7437712</t>
  </si>
  <si>
    <t>7437713</t>
  </si>
  <si>
    <t>2.4.3.</t>
  </si>
  <si>
    <t>Мероприятие 2.4.3.Выплата семьям опекунов на содержание подопечных детей за счет средств бюджета Пензенской области</t>
  </si>
  <si>
    <t>Мероприятие 2.4.4.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</si>
  <si>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</si>
  <si>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</si>
  <si>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</si>
  <si>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</si>
  <si>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</si>
  <si>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</si>
  <si>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</si>
  <si>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</si>
  <si>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</si>
  <si>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</si>
  <si>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</si>
  <si>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</si>
  <si>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</si>
  <si>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</si>
  <si>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</si>
  <si>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</si>
  <si>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</si>
  <si>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</si>
  <si>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</si>
  <si>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"Развитие образования в городе Пензе на 2015 - 2020 годы"</t>
  </si>
  <si>
    <r>
      <t>"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2015 - 2020 годы</t>
    </r>
    <r>
      <rPr>
        <sz val="11"/>
        <color indexed="8"/>
        <rFont val="Times New Roman"/>
        <family val="1"/>
      </rPr>
      <t>"</t>
    </r>
  </si>
  <si>
    <t>Ответственный исполнитель муниципальной программы города Пензы</t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</si>
  <si>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</si>
  <si>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</si>
  <si>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Обеспечение воспитанников  полноценным качественным питанием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</si>
  <si>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</si>
  <si>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</si>
  <si>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</si>
  <si>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</si>
  <si>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</si>
  <si>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</si>
  <si>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</si>
  <si>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</si>
  <si>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</si>
  <si>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</si>
  <si>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</si>
  <si>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</si>
  <si>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</si>
  <si>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</si>
  <si>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Начальник отдела учета и отчетности - главный бухгалтер</t>
  </si>
  <si>
    <t xml:space="preserve"> Начальник отдела учета и отчетности - главный бухгалтер</t>
  </si>
  <si>
    <t>Обеспечение детей организованными формами отдыха в каникулярное время</t>
  </si>
  <si>
    <t>Повышение уровня социальной защищенности детей-сирот и детей, оставшихся без попечения родителей, находящихся на воспитании в приемных семьях и семьях опекунов</t>
  </si>
  <si>
    <t>Модернизация материально-технической базы образовательных учреждений, реализующих программы дошкольного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</si>
  <si>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</si>
  <si>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 xml:space="preserve">Обеспечение обучающихся полноценным качественным питанием.                               </t>
  </si>
  <si>
    <t>620</t>
  </si>
  <si>
    <t>610</t>
  </si>
  <si>
    <t>110</t>
  </si>
  <si>
    <t>240</t>
  </si>
  <si>
    <t>850</t>
  </si>
  <si>
    <t>310</t>
  </si>
  <si>
    <t>320</t>
  </si>
  <si>
    <t>120</t>
  </si>
  <si>
    <t>Обеспечение прав граждан на доступное качественное дошкольное образование</t>
  </si>
  <si>
    <t>Модернизация материально-технической базы образовательных учреждений, реализующих программы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</si>
  <si>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20</t>
  </si>
  <si>
    <t xml:space="preserve">Обеспечение прав граждан на доступное качественное общее  образование.                                  </t>
  </si>
  <si>
    <t>Мероприятие 1.6. Организация обучения по программам дополнительного образования</t>
  </si>
  <si>
    <t xml:space="preserve">Обеспечение прав граждан на доступное качественное дополнительное образование; модернизация системы дополнительного образования;
переход образовательных учреждений на новые федеральные государственные образовательные стандарты дополнительного образования
</t>
  </si>
  <si>
    <t>Мероприятие 1.8. Организация дотационного, бесплатного и льготного питания дошкольников</t>
  </si>
  <si>
    <t>Мероприятие 1.9. Обеспечение обучающихся 1-11 классов горячим питанием.</t>
  </si>
  <si>
    <t>Повышение доступности, эффективности и качества проводимых городских мероприятий.</t>
  </si>
  <si>
    <t xml:space="preserve">Социальная поддержка семей, дети которых посещают дошкольные образовательные учреждения 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</si>
  <si>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</si>
  <si>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</si>
  <si>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Модернизация системы дошкольного образования, обеспечение прав граждан на доступное качественное дошкольное образование; переход образовательных учреждений на новые федеральные государственные образовательные стандарты дошкольного образования. Модернизация системы общего  образования; обеспечение прав граждан на доступное качественное общее  образование. Переход общеобразовательных учреждений на новые федеральные государственные образовательные стандарты общего образования 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</si>
  <si>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</si>
  <si>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 xml:space="preserve">Модернизация системы дошкольного образования, обеспечение прав граждан на доступное качественное дошкольное образование; переход образовательных учреждений на новые федеральные государственные образовательные стандарты дошкольного образования. </t>
  </si>
  <si>
    <t>630</t>
  </si>
  <si>
    <t>Мероприятие 1.5. Создание условий для предоставления общедоступного и бесплатного общего образования</t>
  </si>
  <si>
    <t>19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</si>
  <si>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</si>
  <si>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2.1. Руководство и управление в сфере установленных функций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</si>
  <si>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</si>
  <si>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</si>
  <si>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 xml:space="preserve">Обеспечение эффективности использования бюджетных средств, выделенных на реализацию муниципальной программы
</t>
  </si>
  <si>
    <t>Обеспечение эффективности использования бюджетных средств, выделенных на реализацию муниципальной программы</t>
  </si>
  <si>
    <t>993</t>
  </si>
  <si>
    <t>994</t>
  </si>
  <si>
    <t>995</t>
  </si>
  <si>
    <t>996</t>
  </si>
  <si>
    <t>Приложение № 1</t>
  </si>
  <si>
    <t>к постановлению администрации города Пензы</t>
  </si>
  <si>
    <t xml:space="preserve">                        от              №            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</si>
  <si>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</si>
  <si>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</si>
  <si>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</si>
  <si>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</si>
  <si>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</si>
  <si>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18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</si>
  <si>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</si>
  <si>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</si>
  <si>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Мероприятие 1.17.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</si>
  <si>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</si>
  <si>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</si>
  <si>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6</t>
  </si>
  <si>
    <t>услуга сады</t>
  </si>
  <si>
    <t>услуга школы</t>
  </si>
  <si>
    <t>услуга допы</t>
  </si>
  <si>
    <t>услуга хек</t>
  </si>
  <si>
    <t>Первый заместитель главы  администрации города Пензы</t>
  </si>
  <si>
    <t>21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</si>
  <si>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муниципальных образовательных организаций дополнительного образования</t>
  </si>
  <si>
    <t xml:space="preserve">Обеспечение 100 % охвата денежными выплатами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 </t>
  </si>
  <si>
    <t>1210121020</t>
  </si>
  <si>
    <t>1210221070</t>
  </si>
  <si>
    <t>1210376210</t>
  </si>
  <si>
    <t>1210476230</t>
  </si>
  <si>
    <t>1210821090</t>
  </si>
  <si>
    <t>1211121130</t>
  </si>
  <si>
    <t>1211921150</t>
  </si>
  <si>
    <t>1210521010</t>
  </si>
  <si>
    <t>1210621030</t>
  </si>
  <si>
    <t>1210921100</t>
  </si>
  <si>
    <t>1211221140</t>
  </si>
  <si>
    <t>1211821050</t>
  </si>
  <si>
    <t>1212076240</t>
  </si>
  <si>
    <t>1210721040</t>
  </si>
  <si>
    <t>1210721110</t>
  </si>
  <si>
    <t>1211021120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</si>
  <si>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</si>
  <si>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1211421080</t>
  </si>
  <si>
    <t>Обеспечение 100 % охвата руководящих и педагогических кадров, получивших в различной форме методическую поддержку, от общей численности руководящих и педагогических работников с профессиональными потребностями в повышении педагогического мастерства; 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</si>
  <si>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-</t>
  </si>
  <si>
    <t>1211721050</t>
  </si>
  <si>
    <t>1220188100</t>
  </si>
  <si>
    <t>1220188200</t>
  </si>
  <si>
    <t>1220274330</t>
  </si>
  <si>
    <t>1220376210</t>
  </si>
  <si>
    <t>1220476230</t>
  </si>
  <si>
    <t>1220576010</t>
  </si>
  <si>
    <t>1220677100</t>
  </si>
  <si>
    <t>1220776210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</si>
  <si>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</si>
  <si>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</si>
  <si>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1211577110</t>
  </si>
  <si>
    <t>1211577120</t>
  </si>
  <si>
    <t>1211577130</t>
  </si>
  <si>
    <t>1211577140</t>
  </si>
  <si>
    <t>1211676010</t>
  </si>
  <si>
    <t>не наши деньги</t>
  </si>
  <si>
    <t>наши</t>
  </si>
  <si>
    <t>1211071150</t>
  </si>
  <si>
    <t>1210771140</t>
  </si>
  <si>
    <t>С.В.Волков</t>
  </si>
  <si>
    <t>22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</si>
  <si>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</si>
  <si>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Обеспечение условий для получения детьми-инвалидами качественного образования</t>
  </si>
  <si>
    <t>12121R0270</t>
  </si>
  <si>
    <t>1212150270</t>
  </si>
  <si>
    <t>Начальник отдела общего образования и информационно-го обеспечения</t>
  </si>
  <si>
    <t>Начальник отдела дополнительного образования, опеки, попечительства и кадрового обеспечения</t>
  </si>
  <si>
    <t>Начальник отдела дополнительного образования, опеки, попечительства и кадрового обеспечения; главы администраций районов города Пензы</t>
  </si>
  <si>
    <t>Начальник общего отдела</t>
  </si>
  <si>
    <t>Начальник отдела общего образования и информационно-го обеспечения, начальник общего отдела</t>
  </si>
  <si>
    <t>Начальник отдела общего образования и информационно-го обеспечения; начальник отдела дополнительного образования, опеки, попечительства и кадрового обеспечения</t>
  </si>
  <si>
    <t>967</t>
  </si>
  <si>
    <t>1210721160</t>
  </si>
  <si>
    <t>федеральный бюджет</t>
  </si>
  <si>
    <r>
      <t xml:space="preserve">на </t>
    </r>
    <r>
      <rPr>
        <sz val="11"/>
        <color indexed="8"/>
        <rFont val="Times New Roman"/>
        <family val="1"/>
      </rPr>
      <t>2017 год</t>
    </r>
  </si>
  <si>
    <t>Приложение № 6б</t>
  </si>
  <si>
    <t>03</t>
  </si>
  <si>
    <t>должно быть по росписи (без 30 тыс.)</t>
  </si>
  <si>
    <t>Приложение № 3</t>
  </si>
  <si>
    <t xml:space="preserve">                                           от   20.02.2017           № 262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</si>
</sst>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  <numFmt numFmtId="179" formatCode="#,##0.0"/>
    <numFmt numFmtId="180" formatCode="#,##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8" fillId="0" borderId="0" xfId="0" applyFont="1" applyAlignment="1">
      <alignment horizontal="left"/>
    </xf>
    <xf numFmtId="49" fontId="49" fillId="0" borderId="10" xfId="0" applyNumberFormat="1" applyFont="1" applyBorder="1" applyAlignment="1">
      <alignment horizontal="justify"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vertical="top" wrapText="1"/>
    </xf>
    <xf numFmtId="0" fontId="49" fillId="0" borderId="10" xfId="0" applyNumberFormat="1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49" fillId="0" borderId="10" xfId="0" applyNumberFormat="1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4" fontId="49" fillId="0" borderId="0" xfId="0" applyNumberFormat="1" applyFont="1" applyAlignment="1">
      <alignment/>
    </xf>
    <xf numFmtId="176" fontId="4" fillId="0" borderId="10" xfId="0" applyNumberFormat="1" applyFont="1" applyBorder="1" applyAlignment="1">
      <alignment vertical="top" wrapText="1"/>
    </xf>
    <xf numFmtId="176" fontId="51" fillId="0" borderId="10" xfId="0" applyNumberFormat="1" applyFont="1" applyBorder="1" applyAlignment="1">
      <alignment vertical="top" wrapText="1"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justify"/>
    </xf>
    <xf numFmtId="0" fontId="52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14" fontId="50" fillId="0" borderId="10" xfId="0" applyNumberFormat="1" applyFont="1" applyBorder="1" applyAlignment="1">
      <alignment vertical="top" wrapText="1"/>
    </xf>
    <xf numFmtId="176" fontId="53" fillId="0" borderId="10" xfId="0" applyNumberFormat="1" applyFont="1" applyBorder="1" applyAlignment="1">
      <alignment vertical="top" wrapText="1"/>
    </xf>
    <xf numFmtId="176" fontId="50" fillId="0" borderId="10" xfId="0" applyNumberFormat="1" applyFont="1" applyBorder="1" applyAlignment="1">
      <alignment vertical="top" wrapText="1"/>
    </xf>
    <xf numFmtId="49" fontId="50" fillId="0" borderId="10" xfId="0" applyNumberFormat="1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10" xfId="0" applyFont="1" applyFill="1" applyBorder="1" applyAlignment="1">
      <alignment vertical="top" wrapText="1"/>
    </xf>
    <xf numFmtId="0" fontId="49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left"/>
    </xf>
    <xf numFmtId="179" fontId="51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51" fillId="0" borderId="10" xfId="0" applyNumberFormat="1" applyFont="1" applyFill="1" applyBorder="1" applyAlignment="1">
      <alignment vertical="top" wrapText="1"/>
    </xf>
    <xf numFmtId="176" fontId="49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vertical="top" wrapText="1"/>
    </xf>
    <xf numFmtId="179" fontId="48" fillId="0" borderId="0" xfId="0" applyNumberFormat="1" applyFont="1" applyFill="1" applyAlignment="1">
      <alignment/>
    </xf>
    <xf numFmtId="0" fontId="48" fillId="0" borderId="0" xfId="0" applyFont="1" applyFill="1" applyAlignment="1">
      <alignment vertical="top"/>
    </xf>
    <xf numFmtId="4" fontId="49" fillId="0" borderId="0" xfId="0" applyNumberFormat="1" applyFont="1" applyFill="1" applyAlignment="1">
      <alignment vertical="top"/>
    </xf>
    <xf numFmtId="179" fontId="48" fillId="0" borderId="0" xfId="0" applyNumberFormat="1" applyFont="1" applyFill="1" applyAlignment="1">
      <alignment vertical="top"/>
    </xf>
    <xf numFmtId="0" fontId="48" fillId="0" borderId="0" xfId="0" applyFont="1" applyFill="1" applyBorder="1" applyAlignment="1">
      <alignment horizontal="left" vertical="top"/>
    </xf>
    <xf numFmtId="179" fontId="48" fillId="0" borderId="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 vertical="top"/>
    </xf>
    <xf numFmtId="0" fontId="52" fillId="0" borderId="0" xfId="0" applyFont="1" applyFill="1" applyAlignment="1">
      <alignment/>
    </xf>
    <xf numFmtId="179" fontId="52" fillId="0" borderId="0" xfId="0" applyNumberFormat="1" applyFont="1" applyFill="1" applyAlignment="1">
      <alignment vertical="top"/>
    </xf>
    <xf numFmtId="179" fontId="52" fillId="0" borderId="0" xfId="0" applyNumberFormat="1" applyFont="1" applyFill="1" applyAlignment="1">
      <alignment/>
    </xf>
    <xf numFmtId="0" fontId="7" fillId="0" borderId="0" xfId="0" applyFont="1" applyFill="1" applyAlignment="1">
      <alignment vertical="top"/>
    </xf>
    <xf numFmtId="179" fontId="7" fillId="0" borderId="0" xfId="0" applyNumberFormat="1" applyFont="1" applyFill="1" applyAlignment="1">
      <alignment vertical="top"/>
    </xf>
    <xf numFmtId="179" fontId="7" fillId="0" borderId="0" xfId="0" applyNumberFormat="1" applyFont="1" applyFill="1" applyAlignment="1">
      <alignment/>
    </xf>
    <xf numFmtId="14" fontId="49" fillId="0" borderId="10" xfId="0" applyNumberFormat="1" applyFont="1" applyFill="1" applyBorder="1" applyAlignment="1">
      <alignment vertical="top" wrapText="1"/>
    </xf>
    <xf numFmtId="14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/>
    </xf>
    <xf numFmtId="0" fontId="50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8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49" fillId="0" borderId="11" xfId="0" applyNumberFormat="1" applyFont="1" applyFill="1" applyBorder="1" applyAlignment="1">
      <alignment horizontal="left" vertical="top" wrapText="1"/>
    </xf>
    <xf numFmtId="0" fontId="49" fillId="0" borderId="13" xfId="0" applyNumberFormat="1" applyFont="1" applyFill="1" applyBorder="1" applyAlignment="1">
      <alignment horizontal="left" vertical="top" wrapText="1"/>
    </xf>
    <xf numFmtId="0" fontId="49" fillId="0" borderId="12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4" fontId="49" fillId="0" borderId="11" xfId="0" applyNumberFormat="1" applyFont="1" applyFill="1" applyBorder="1" applyAlignment="1">
      <alignment horizontal="center" vertical="top" wrapText="1"/>
    </xf>
    <xf numFmtId="14" fontId="49" fillId="0" borderId="13" xfId="0" applyNumberFormat="1" applyFont="1" applyFill="1" applyBorder="1" applyAlignment="1">
      <alignment horizontal="center" vertical="top" wrapText="1"/>
    </xf>
    <xf numFmtId="14" fontId="49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49" fillId="0" borderId="11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1" xfId="0" applyNumberFormat="1" applyFont="1" applyBorder="1" applyAlignment="1">
      <alignment horizontal="left" vertical="top" wrapText="1"/>
    </xf>
    <xf numFmtId="0" fontId="49" fillId="0" borderId="13" xfId="0" applyNumberFormat="1" applyFont="1" applyBorder="1" applyAlignment="1">
      <alignment horizontal="left" vertical="top" wrapText="1"/>
    </xf>
    <xf numFmtId="0" fontId="49" fillId="0" borderId="12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49" fontId="49" fillId="0" borderId="11" xfId="0" applyNumberFormat="1" applyFont="1" applyBorder="1" applyAlignment="1">
      <alignment horizontal="left" vertical="top" wrapText="1"/>
    </xf>
    <xf numFmtId="49" fontId="49" fillId="0" borderId="13" xfId="0" applyNumberFormat="1" applyFont="1" applyBorder="1" applyAlignment="1">
      <alignment horizontal="left" vertical="top" wrapText="1"/>
    </xf>
    <xf numFmtId="49" fontId="49" fillId="0" borderId="12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11" xfId="0" applyNumberFormat="1" applyFont="1" applyBorder="1" applyAlignment="1">
      <alignment horizontal="center" vertical="top" wrapText="1"/>
    </xf>
    <xf numFmtId="0" fontId="49" fillId="0" borderId="13" xfId="0" applyNumberFormat="1" applyFont="1" applyBorder="1" applyAlignment="1">
      <alignment horizontal="center" vertical="top" wrapText="1"/>
    </xf>
    <xf numFmtId="0" fontId="49" fillId="0" borderId="12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1" xfId="0" applyNumberFormat="1" applyFont="1" applyBorder="1" applyAlignment="1">
      <alignment horizontal="center" vertical="top" wrapText="1"/>
    </xf>
    <xf numFmtId="0" fontId="50" fillId="0" borderId="13" xfId="0" applyNumberFormat="1" applyFont="1" applyBorder="1" applyAlignment="1">
      <alignment horizontal="center" vertical="top" wrapText="1"/>
    </xf>
    <xf numFmtId="0" fontId="50" fillId="0" borderId="12" xfId="0" applyNumberFormat="1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1" xfId="0" applyNumberFormat="1" applyFont="1" applyBorder="1" applyAlignment="1">
      <alignment horizontal="left" vertical="top" wrapText="1"/>
    </xf>
    <xf numFmtId="0" fontId="50" fillId="0" borderId="12" xfId="0" applyNumberFormat="1" applyFont="1" applyBorder="1" applyAlignment="1">
      <alignment horizontal="left" vertical="top" wrapText="1"/>
    </xf>
    <xf numFmtId="0" fontId="50" fillId="0" borderId="13" xfId="0" applyNumberFormat="1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left" vertical="top" wrapText="1"/>
    </xf>
    <xf numFmtId="49" fontId="50" fillId="0" borderId="12" xfId="0" applyNumberFormat="1" applyFont="1" applyBorder="1" applyAlignment="1">
      <alignment horizontal="left" vertical="top" wrapText="1"/>
    </xf>
    <xf numFmtId="49" fontId="50" fillId="0" borderId="13" xfId="0" applyNumberFormat="1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52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60;&#1045;&#1042;&#1056;&#1040;&#1051;&#1068;&#1057;&#1050;&#1054;&#1049;%20&#1076;&#1091;&#1084;&#1077;\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ая роспись"/>
      <sheetName val="бюджетная роспись (с изм 2015)"/>
      <sheetName val="бюджетная роспись (с изм 2016)"/>
      <sheetName val="бюджетная роспись 15-16гг."/>
      <sheetName val="бюджетная заявка"/>
      <sheetName val="Лист1"/>
    </sheetNames>
    <sheetDataSet>
      <sheetData sheetId="3">
        <row r="19">
          <cell r="H19">
            <v>1323040</v>
          </cell>
          <cell r="J19">
            <v>1323040</v>
          </cell>
        </row>
        <row r="23">
          <cell r="H23">
            <v>2230800</v>
          </cell>
          <cell r="J23">
            <v>2197400</v>
          </cell>
        </row>
        <row r="30">
          <cell r="H30">
            <v>320971902</v>
          </cell>
          <cell r="J30">
            <v>333980344</v>
          </cell>
        </row>
        <row r="43">
          <cell r="H43">
            <v>5644480</v>
          </cell>
          <cell r="J43">
            <v>5641880</v>
          </cell>
        </row>
        <row r="56">
          <cell r="H56">
            <v>656470</v>
          </cell>
          <cell r="J56">
            <v>656470</v>
          </cell>
        </row>
        <row r="58">
          <cell r="H58">
            <v>2600</v>
          </cell>
          <cell r="J58">
            <v>0</v>
          </cell>
        </row>
        <row r="63">
          <cell r="H63">
            <v>3018000</v>
          </cell>
          <cell r="J63">
            <v>3018000</v>
          </cell>
        </row>
        <row r="66">
          <cell r="H66">
            <v>61154100.00000001</v>
          </cell>
          <cell r="J66">
            <v>61154100.00000001</v>
          </cell>
        </row>
        <row r="69">
          <cell r="H69">
            <v>1400500</v>
          </cell>
          <cell r="J69">
            <v>1400500</v>
          </cell>
        </row>
        <row r="77">
          <cell r="H77">
            <v>79264300</v>
          </cell>
          <cell r="J77">
            <v>15153400</v>
          </cell>
        </row>
        <row r="82">
          <cell r="H82">
            <v>22757100</v>
          </cell>
          <cell r="J82">
            <v>23092800</v>
          </cell>
        </row>
        <row r="86">
          <cell r="H86">
            <v>68700</v>
          </cell>
          <cell r="J86">
            <v>68700</v>
          </cell>
        </row>
        <row r="90">
          <cell r="H90">
            <v>1417185300</v>
          </cell>
          <cell r="J90">
            <v>1438397100</v>
          </cell>
        </row>
        <row r="93">
          <cell r="H93">
            <v>26698200</v>
          </cell>
        </row>
        <row r="94">
          <cell r="J94">
            <v>26975600</v>
          </cell>
        </row>
        <row r="100">
          <cell r="H100">
            <v>319556911</v>
          </cell>
          <cell r="J100">
            <v>319556911</v>
          </cell>
        </row>
        <row r="113">
          <cell r="H113">
            <v>10521136</v>
          </cell>
          <cell r="J113">
            <v>10521136</v>
          </cell>
        </row>
        <row r="127">
          <cell r="H127">
            <v>271277509</v>
          </cell>
          <cell r="J127">
            <v>308304509</v>
          </cell>
        </row>
        <row r="141">
          <cell r="H141">
            <v>9025600</v>
          </cell>
          <cell r="J141">
            <v>8690000</v>
          </cell>
        </row>
        <row r="156">
          <cell r="H156">
            <v>110952500</v>
          </cell>
          <cell r="J156">
            <v>110952500</v>
          </cell>
        </row>
        <row r="159">
          <cell r="H159">
            <v>2009500</v>
          </cell>
          <cell r="J159">
            <v>2009500</v>
          </cell>
        </row>
        <row r="166">
          <cell r="J166">
            <v>3578400</v>
          </cell>
        </row>
        <row r="168">
          <cell r="H168">
            <v>3578400</v>
          </cell>
        </row>
        <row r="172">
          <cell r="H172">
            <v>1401712900</v>
          </cell>
          <cell r="J172">
            <v>1421956900</v>
          </cell>
        </row>
        <row r="175">
          <cell r="H175">
            <v>29962600</v>
          </cell>
          <cell r="J175">
            <v>30395600</v>
          </cell>
        </row>
        <row r="182">
          <cell r="H182">
            <v>4635230</v>
          </cell>
          <cell r="J182">
            <v>4635230</v>
          </cell>
        </row>
        <row r="185">
          <cell r="H185">
            <v>110670</v>
          </cell>
          <cell r="J185">
            <v>110670</v>
          </cell>
        </row>
        <row r="192">
          <cell r="H192">
            <v>1822600</v>
          </cell>
          <cell r="J192">
            <v>1707400</v>
          </cell>
        </row>
        <row r="200">
          <cell r="H200">
            <v>116752107</v>
          </cell>
          <cell r="J200">
            <v>116678200</v>
          </cell>
        </row>
        <row r="214">
          <cell r="H214">
            <v>5443100</v>
          </cell>
          <cell r="J214">
            <v>5443100</v>
          </cell>
        </row>
        <row r="218">
          <cell r="H218">
            <v>278900</v>
          </cell>
          <cell r="J218">
            <v>265000</v>
          </cell>
        </row>
        <row r="224">
          <cell r="H224">
            <v>13515</v>
          </cell>
          <cell r="J224">
            <v>13515</v>
          </cell>
        </row>
        <row r="226">
          <cell r="H226">
            <v>3985</v>
          </cell>
          <cell r="J226">
            <v>3985</v>
          </cell>
        </row>
        <row r="233">
          <cell r="H233">
            <v>28669600</v>
          </cell>
          <cell r="J233">
            <v>28285000</v>
          </cell>
        </row>
        <row r="236">
          <cell r="H236">
            <v>4699400</v>
          </cell>
          <cell r="J236">
            <v>4699400</v>
          </cell>
        </row>
        <row r="241">
          <cell r="H241">
            <v>80500</v>
          </cell>
          <cell r="J241">
            <v>80500</v>
          </cell>
        </row>
        <row r="246">
          <cell r="H246">
            <v>3274600</v>
          </cell>
          <cell r="J246">
            <v>3449300</v>
          </cell>
        </row>
        <row r="254">
          <cell r="H254">
            <v>128400</v>
          </cell>
          <cell r="J254">
            <v>128400</v>
          </cell>
        </row>
        <row r="256">
          <cell r="H256">
            <v>4400</v>
          </cell>
          <cell r="J256">
            <v>4400</v>
          </cell>
        </row>
        <row r="261">
          <cell r="H261">
            <v>1878700</v>
          </cell>
          <cell r="J261">
            <v>1878700</v>
          </cell>
        </row>
        <row r="264">
          <cell r="H264">
            <v>340500</v>
          </cell>
          <cell r="J264">
            <v>340500</v>
          </cell>
        </row>
        <row r="268">
          <cell r="H268">
            <v>253600</v>
          </cell>
          <cell r="J268">
            <v>253600</v>
          </cell>
        </row>
        <row r="273">
          <cell r="H273">
            <v>2114700</v>
          </cell>
          <cell r="J273">
            <v>2114700</v>
          </cell>
        </row>
        <row r="276">
          <cell r="H276">
            <v>383200</v>
          </cell>
          <cell r="J276">
            <v>383200</v>
          </cell>
        </row>
        <row r="280">
          <cell r="H280">
            <v>337800</v>
          </cell>
          <cell r="J280">
            <v>337800</v>
          </cell>
        </row>
        <row r="285">
          <cell r="H285">
            <v>234700</v>
          </cell>
          <cell r="J285">
            <v>238200</v>
          </cell>
        </row>
        <row r="289">
          <cell r="H289">
            <v>229100</v>
          </cell>
          <cell r="J289">
            <v>232400</v>
          </cell>
        </row>
        <row r="297">
          <cell r="H297">
            <v>202300</v>
          </cell>
          <cell r="J297">
            <v>202300</v>
          </cell>
        </row>
        <row r="300">
          <cell r="H300">
            <v>63222000</v>
          </cell>
          <cell r="J300">
            <v>63222000</v>
          </cell>
        </row>
        <row r="304">
          <cell r="H304">
            <v>41000</v>
          </cell>
          <cell r="J304">
            <v>41000</v>
          </cell>
        </row>
        <row r="307">
          <cell r="H307">
            <v>13702800</v>
          </cell>
          <cell r="J307">
            <v>13702800</v>
          </cell>
        </row>
        <row r="311">
          <cell r="H311">
            <v>16900</v>
          </cell>
          <cell r="J311">
            <v>16900</v>
          </cell>
        </row>
        <row r="314">
          <cell r="H314">
            <v>8252400</v>
          </cell>
          <cell r="J314">
            <v>8252400</v>
          </cell>
        </row>
        <row r="318">
          <cell r="H318">
            <v>220200</v>
          </cell>
          <cell r="J318">
            <v>220200</v>
          </cell>
        </row>
        <row r="321">
          <cell r="H321">
            <v>73398100</v>
          </cell>
          <cell r="J321">
            <v>73398100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1"/>
  <sheetViews>
    <sheetView tabSelected="1" view="pageBreakPreview" zoomScaleSheetLayoutView="100" zoomScalePageLayoutView="0" workbookViewId="0" topLeftCell="A1">
      <selection activeCell="G3" sqref="G3:M3"/>
    </sheetView>
  </sheetViews>
  <sheetFormatPr defaultColWidth="9.140625" defaultRowHeight="15"/>
  <cols>
    <col min="1" max="1" width="4.8515625" style="35" customWidth="1"/>
    <col min="2" max="2" width="31.7109375" style="31" customWidth="1"/>
    <col min="3" max="3" width="14.57421875" style="58" customWidth="1"/>
    <col min="4" max="4" width="9.8515625" style="31" bestFit="1" customWidth="1"/>
    <col min="5" max="5" width="10.421875" style="31" customWidth="1"/>
    <col min="6" max="6" width="26.28125" style="31" customWidth="1"/>
    <col min="7" max="7" width="12.00390625" style="31" customWidth="1"/>
    <col min="8" max="8" width="4.57421875" style="31" customWidth="1"/>
    <col min="9" max="9" width="4.28125" style="31" customWidth="1"/>
    <col min="10" max="10" width="3.28125" style="31" customWidth="1"/>
    <col min="11" max="11" width="10.28125" style="31" customWidth="1"/>
    <col min="12" max="12" width="4.00390625" style="31" bestFit="1" customWidth="1"/>
    <col min="13" max="13" width="13.57421875" style="31" customWidth="1"/>
    <col min="14" max="14" width="12.28125" style="50" hidden="1" customWidth="1"/>
    <col min="15" max="15" width="11.28125" style="31" hidden="1" customWidth="1"/>
    <col min="16" max="16" width="12.28125" style="31" hidden="1" customWidth="1"/>
    <col min="17" max="18" width="0" style="31" hidden="1" customWidth="1"/>
    <col min="19" max="19" width="11.57421875" style="31" bestFit="1" customWidth="1"/>
    <col min="20" max="16384" width="9.140625" style="31" customWidth="1"/>
  </cols>
  <sheetData>
    <row r="1" spans="7:16" s="35" customFormat="1" ht="15" customHeight="1">
      <c r="G1" s="126" t="s">
        <v>272</v>
      </c>
      <c r="H1" s="126"/>
      <c r="I1" s="126"/>
      <c r="J1" s="126"/>
      <c r="K1" s="126"/>
      <c r="L1" s="126"/>
      <c r="M1" s="126"/>
      <c r="N1" s="126" t="s">
        <v>190</v>
      </c>
      <c r="O1" s="126"/>
      <c r="P1" s="126"/>
    </row>
    <row r="2" spans="7:16" s="35" customFormat="1" ht="15">
      <c r="G2" s="126" t="s">
        <v>191</v>
      </c>
      <c r="H2" s="126"/>
      <c r="I2" s="126"/>
      <c r="J2" s="126"/>
      <c r="K2" s="126"/>
      <c r="L2" s="126"/>
      <c r="M2" s="126"/>
      <c r="N2" s="126"/>
      <c r="O2" s="126"/>
      <c r="P2" s="126"/>
    </row>
    <row r="3" spans="7:16" s="35" customFormat="1" ht="15" customHeight="1">
      <c r="G3" s="127" t="s">
        <v>273</v>
      </c>
      <c r="H3" s="127"/>
      <c r="I3" s="127"/>
      <c r="J3" s="127"/>
      <c r="K3" s="127"/>
      <c r="L3" s="127"/>
      <c r="M3" s="127"/>
      <c r="N3" s="127" t="s">
        <v>192</v>
      </c>
      <c r="O3" s="127"/>
      <c r="P3" s="127"/>
    </row>
    <row r="4" s="35" customFormat="1" ht="15" hidden="1">
      <c r="N4" s="61"/>
    </row>
    <row r="5" s="35" customFormat="1" ht="15">
      <c r="N5" s="61"/>
    </row>
    <row r="6" spans="7:14" s="35" customFormat="1" ht="15">
      <c r="G6" s="126" t="s">
        <v>269</v>
      </c>
      <c r="H6" s="126"/>
      <c r="I6" s="126"/>
      <c r="J6" s="126"/>
      <c r="K6" s="126"/>
      <c r="L6" s="126"/>
      <c r="M6" s="126"/>
      <c r="N6" s="61"/>
    </row>
    <row r="7" spans="7:13" ht="15">
      <c r="G7" s="110" t="s">
        <v>118</v>
      </c>
      <c r="H7" s="110"/>
      <c r="I7" s="110"/>
      <c r="J7" s="110"/>
      <c r="K7" s="110"/>
      <c r="L7" s="110"/>
      <c r="M7" s="110"/>
    </row>
    <row r="8" spans="6:13" ht="15">
      <c r="F8" s="110" t="s">
        <v>127</v>
      </c>
      <c r="G8" s="110"/>
      <c r="H8" s="110"/>
      <c r="I8" s="110"/>
      <c r="J8" s="110"/>
      <c r="K8" s="110"/>
      <c r="L8" s="110"/>
      <c r="M8" s="110"/>
    </row>
    <row r="9" spans="10:12" ht="15">
      <c r="J9" s="43"/>
      <c r="L9" s="43"/>
    </row>
    <row r="10" spans="10:12" ht="15" hidden="1">
      <c r="J10" s="43"/>
      <c r="L10" s="43"/>
    </row>
    <row r="11" spans="1:13" ht="15">
      <c r="A11" s="112" t="s">
        <v>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ht="15">
      <c r="A12" s="112" t="s">
        <v>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3" ht="15">
      <c r="A13" s="112" t="s">
        <v>128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3" ht="15">
      <c r="A14" s="112" t="s">
        <v>268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</row>
    <row r="15" spans="1:13" ht="15">
      <c r="A15" s="36"/>
      <c r="B15" s="32"/>
      <c r="C15" s="68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115" t="s">
        <v>130</v>
      </c>
      <c r="B16" s="108" t="s">
        <v>20</v>
      </c>
      <c r="C16" s="114" t="s">
        <v>129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ht="15">
      <c r="A17" s="115"/>
      <c r="B17" s="108"/>
      <c r="C17" s="108" t="s">
        <v>23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 ht="42.75" customHeight="1">
      <c r="A18" s="115"/>
      <c r="B18" s="108"/>
      <c r="C18" s="115" t="s">
        <v>6</v>
      </c>
      <c r="D18" s="113" t="s">
        <v>7</v>
      </c>
      <c r="E18" s="113" t="s">
        <v>21</v>
      </c>
      <c r="F18" s="108" t="s">
        <v>8</v>
      </c>
      <c r="G18" s="108" t="s">
        <v>9</v>
      </c>
      <c r="H18" s="108" t="s">
        <v>10</v>
      </c>
      <c r="I18" s="108"/>
      <c r="J18" s="108"/>
      <c r="K18" s="108"/>
      <c r="L18" s="108"/>
      <c r="M18" s="120" t="s">
        <v>11</v>
      </c>
    </row>
    <row r="19" spans="1:13" ht="15" customHeight="1">
      <c r="A19" s="115"/>
      <c r="B19" s="108"/>
      <c r="C19" s="115"/>
      <c r="D19" s="113"/>
      <c r="E19" s="113"/>
      <c r="F19" s="108"/>
      <c r="G19" s="108"/>
      <c r="H19" s="77" t="s">
        <v>12</v>
      </c>
      <c r="I19" s="77" t="s">
        <v>13</v>
      </c>
      <c r="J19" s="77" t="s">
        <v>14</v>
      </c>
      <c r="K19" s="77" t="s">
        <v>15</v>
      </c>
      <c r="L19" s="77" t="s">
        <v>16</v>
      </c>
      <c r="M19" s="120"/>
    </row>
    <row r="20" spans="1:19" ht="40.5" customHeight="1">
      <c r="A20" s="37">
        <v>1</v>
      </c>
      <c r="B20" s="33" t="s">
        <v>33</v>
      </c>
      <c r="C20" s="80"/>
      <c r="D20" s="75">
        <v>42736</v>
      </c>
      <c r="E20" s="75">
        <v>43100</v>
      </c>
      <c r="F20" s="77" t="s">
        <v>17</v>
      </c>
      <c r="G20" s="79"/>
      <c r="H20" s="77" t="s">
        <v>17</v>
      </c>
      <c r="I20" s="77" t="s">
        <v>17</v>
      </c>
      <c r="J20" s="77" t="s">
        <v>17</v>
      </c>
      <c r="K20" s="77" t="s">
        <v>17</v>
      </c>
      <c r="L20" s="77" t="s">
        <v>17</v>
      </c>
      <c r="M20" s="73">
        <f>SUM(M21:M82)</f>
        <v>4426465.799999999</v>
      </c>
      <c r="N20" s="44">
        <f>SUM(N21:N70)</f>
        <v>51669.6</v>
      </c>
      <c r="O20" s="44">
        <f>SUM(O21:O70)</f>
        <v>79.6</v>
      </c>
      <c r="P20" s="52">
        <v>4086663.2</v>
      </c>
      <c r="R20" s="49">
        <f>M20-P20</f>
        <v>339802.5999999987</v>
      </c>
      <c r="S20" s="71"/>
    </row>
    <row r="21" spans="1:18" ht="37.5" customHeight="1">
      <c r="A21" s="109" t="s">
        <v>133</v>
      </c>
      <c r="B21" s="101" t="s">
        <v>172</v>
      </c>
      <c r="C21" s="115" t="s">
        <v>259</v>
      </c>
      <c r="D21" s="100">
        <v>42736</v>
      </c>
      <c r="E21" s="100">
        <v>43100</v>
      </c>
      <c r="F21" s="101" t="s">
        <v>162</v>
      </c>
      <c r="G21" s="99" t="s">
        <v>120</v>
      </c>
      <c r="H21" s="30">
        <v>974</v>
      </c>
      <c r="I21" s="30" t="s">
        <v>24</v>
      </c>
      <c r="J21" s="30" t="s">
        <v>25</v>
      </c>
      <c r="K21" s="30" t="s">
        <v>213</v>
      </c>
      <c r="L21" s="77">
        <v>610</v>
      </c>
      <c r="M21" s="70">
        <f>438243.4-23115.3-39667.5</f>
        <v>375460.60000000003</v>
      </c>
      <c r="N21" s="50">
        <v>13971.2</v>
      </c>
      <c r="P21" s="52">
        <v>310139.5</v>
      </c>
      <c r="R21" s="49">
        <f aca="true" t="shared" si="0" ref="R21:R96">M21-P21</f>
        <v>65321.100000000035</v>
      </c>
    </row>
    <row r="22" spans="1:18" ht="42.75" customHeight="1">
      <c r="A22" s="109"/>
      <c r="B22" s="101"/>
      <c r="C22" s="115"/>
      <c r="D22" s="100"/>
      <c r="E22" s="100"/>
      <c r="F22" s="101"/>
      <c r="G22" s="99"/>
      <c r="H22" s="30">
        <v>974</v>
      </c>
      <c r="I22" s="30" t="s">
        <v>24</v>
      </c>
      <c r="J22" s="30" t="s">
        <v>25</v>
      </c>
      <c r="K22" s="30" t="s">
        <v>213</v>
      </c>
      <c r="L22" s="30" t="s">
        <v>154</v>
      </c>
      <c r="M22" s="70">
        <f>8215.3-1623</f>
        <v>6592.299999999999</v>
      </c>
      <c r="N22" s="51">
        <v>178.6</v>
      </c>
      <c r="P22" s="52">
        <v>6249.9</v>
      </c>
      <c r="R22" s="49">
        <f t="shared" si="0"/>
        <v>342.39999999999964</v>
      </c>
    </row>
    <row r="23" spans="1:18" ht="72.75" customHeight="1">
      <c r="A23" s="55" t="s">
        <v>134</v>
      </c>
      <c r="B23" s="76" t="s">
        <v>131</v>
      </c>
      <c r="C23" s="67" t="s">
        <v>259</v>
      </c>
      <c r="D23" s="75">
        <v>42736</v>
      </c>
      <c r="E23" s="75">
        <v>43100</v>
      </c>
      <c r="F23" s="76" t="s">
        <v>162</v>
      </c>
      <c r="G23" s="77" t="s">
        <v>120</v>
      </c>
      <c r="H23" s="30" t="s">
        <v>27</v>
      </c>
      <c r="I23" s="30" t="s">
        <v>24</v>
      </c>
      <c r="J23" s="30" t="s">
        <v>25</v>
      </c>
      <c r="K23" s="30" t="s">
        <v>214</v>
      </c>
      <c r="L23" s="30" t="s">
        <v>155</v>
      </c>
      <c r="M23" s="70">
        <v>12480.8</v>
      </c>
      <c r="N23" s="51"/>
      <c r="P23" s="52">
        <v>26922.3</v>
      </c>
      <c r="R23" s="49">
        <f t="shared" si="0"/>
        <v>-14441.5</v>
      </c>
    </row>
    <row r="24" spans="1:18" ht="15" customHeight="1">
      <c r="A24" s="109" t="s">
        <v>135</v>
      </c>
      <c r="B24" s="101" t="s">
        <v>173</v>
      </c>
      <c r="C24" s="115" t="s">
        <v>259</v>
      </c>
      <c r="D24" s="100">
        <v>42736</v>
      </c>
      <c r="E24" s="100">
        <v>43100</v>
      </c>
      <c r="F24" s="101" t="s">
        <v>174</v>
      </c>
      <c r="G24" s="99" t="s">
        <v>121</v>
      </c>
      <c r="H24" s="30" t="s">
        <v>27</v>
      </c>
      <c r="I24" s="30" t="s">
        <v>24</v>
      </c>
      <c r="J24" s="30" t="s">
        <v>25</v>
      </c>
      <c r="K24" s="30" t="s">
        <v>215</v>
      </c>
      <c r="L24" s="30" t="s">
        <v>155</v>
      </c>
      <c r="M24" s="70">
        <v>1472450.7</v>
      </c>
      <c r="N24" s="51"/>
      <c r="P24" s="52">
        <v>1404653.1</v>
      </c>
      <c r="R24" s="49">
        <f t="shared" si="0"/>
        <v>67797.59999999986</v>
      </c>
    </row>
    <row r="25" spans="1:18" ht="13.5" customHeight="1">
      <c r="A25" s="109"/>
      <c r="B25" s="101"/>
      <c r="C25" s="115"/>
      <c r="D25" s="100"/>
      <c r="E25" s="100"/>
      <c r="F25" s="101"/>
      <c r="G25" s="99"/>
      <c r="H25" s="30" t="s">
        <v>27</v>
      </c>
      <c r="I25" s="30" t="s">
        <v>24</v>
      </c>
      <c r="J25" s="30" t="s">
        <v>25</v>
      </c>
      <c r="K25" s="30" t="s">
        <v>215</v>
      </c>
      <c r="L25" s="30" t="s">
        <v>154</v>
      </c>
      <c r="M25" s="70">
        <v>29093.9</v>
      </c>
      <c r="N25" s="51"/>
      <c r="P25" s="52">
        <v>28651.6</v>
      </c>
      <c r="R25" s="49">
        <f t="shared" si="0"/>
        <v>442.3000000000029</v>
      </c>
    </row>
    <row r="26" spans="1:18" ht="15">
      <c r="A26" s="109"/>
      <c r="B26" s="101"/>
      <c r="C26" s="115"/>
      <c r="D26" s="100"/>
      <c r="E26" s="100"/>
      <c r="F26" s="101"/>
      <c r="G26" s="99"/>
      <c r="H26" s="30" t="s">
        <v>27</v>
      </c>
      <c r="I26" s="30" t="s">
        <v>24</v>
      </c>
      <c r="J26" s="30" t="s">
        <v>46</v>
      </c>
      <c r="K26" s="30" t="s">
        <v>215</v>
      </c>
      <c r="L26" s="30" t="s">
        <v>155</v>
      </c>
      <c r="M26" s="70">
        <v>1356044</v>
      </c>
      <c r="N26" s="51"/>
      <c r="P26" s="52">
        <v>1216484.2</v>
      </c>
      <c r="R26" s="49">
        <f t="shared" si="0"/>
        <v>139559.80000000005</v>
      </c>
    </row>
    <row r="27" spans="1:18" ht="220.5" customHeight="1">
      <c r="A27" s="109"/>
      <c r="B27" s="101"/>
      <c r="C27" s="115"/>
      <c r="D27" s="100"/>
      <c r="E27" s="100"/>
      <c r="F27" s="101"/>
      <c r="G27" s="99"/>
      <c r="H27" s="30" t="s">
        <v>27</v>
      </c>
      <c r="I27" s="30" t="s">
        <v>24</v>
      </c>
      <c r="J27" s="30" t="s">
        <v>46</v>
      </c>
      <c r="K27" s="30" t="s">
        <v>215</v>
      </c>
      <c r="L27" s="30" t="s">
        <v>154</v>
      </c>
      <c r="M27" s="70">
        <v>26464.9</v>
      </c>
      <c r="N27" s="51"/>
      <c r="P27" s="52">
        <v>26060.5</v>
      </c>
      <c r="R27" s="49">
        <f t="shared" si="0"/>
        <v>404.40000000000146</v>
      </c>
    </row>
    <row r="28" spans="1:18" ht="131.25" customHeight="1">
      <c r="A28" s="55" t="s">
        <v>136</v>
      </c>
      <c r="B28" s="76" t="s">
        <v>175</v>
      </c>
      <c r="C28" s="67" t="s">
        <v>259</v>
      </c>
      <c r="D28" s="75">
        <v>42736</v>
      </c>
      <c r="E28" s="75">
        <v>43100</v>
      </c>
      <c r="F28" s="76" t="s">
        <v>176</v>
      </c>
      <c r="G28" s="74" t="s">
        <v>121</v>
      </c>
      <c r="H28" s="30" t="s">
        <v>27</v>
      </c>
      <c r="I28" s="30" t="s">
        <v>24</v>
      </c>
      <c r="J28" s="30" t="s">
        <v>25</v>
      </c>
      <c r="K28" s="30" t="s">
        <v>216</v>
      </c>
      <c r="L28" s="30" t="s">
        <v>177</v>
      </c>
      <c r="M28" s="70">
        <v>6617.8</v>
      </c>
      <c r="N28" s="51"/>
      <c r="P28" s="52">
        <v>7458.6</v>
      </c>
      <c r="R28" s="49">
        <f t="shared" si="0"/>
        <v>-840.8000000000002</v>
      </c>
    </row>
    <row r="29" spans="1:18" ht="33" customHeight="1">
      <c r="A29" s="109" t="s">
        <v>204</v>
      </c>
      <c r="B29" s="101" t="s">
        <v>178</v>
      </c>
      <c r="C29" s="115" t="s">
        <v>259</v>
      </c>
      <c r="D29" s="100">
        <v>42736</v>
      </c>
      <c r="E29" s="100">
        <v>43100</v>
      </c>
      <c r="F29" s="101" t="s">
        <v>165</v>
      </c>
      <c r="G29" s="108" t="s">
        <v>120</v>
      </c>
      <c r="H29" s="30" t="s">
        <v>27</v>
      </c>
      <c r="I29" s="30" t="s">
        <v>24</v>
      </c>
      <c r="J29" s="30" t="s">
        <v>46</v>
      </c>
      <c r="K29" s="30" t="s">
        <v>220</v>
      </c>
      <c r="L29" s="30" t="s">
        <v>155</v>
      </c>
      <c r="M29" s="70">
        <f>281583.5-91.1-107.4</f>
        <v>281385</v>
      </c>
      <c r="N29" s="51">
        <v>8058.4</v>
      </c>
      <c r="O29" s="50">
        <v>11</v>
      </c>
      <c r="P29" s="52">
        <v>278990.5</v>
      </c>
      <c r="R29" s="49">
        <f t="shared" si="0"/>
        <v>2394.5</v>
      </c>
    </row>
    <row r="30" spans="1:18" ht="35.25" customHeight="1">
      <c r="A30" s="109"/>
      <c r="B30" s="101"/>
      <c r="C30" s="115"/>
      <c r="D30" s="108"/>
      <c r="E30" s="108"/>
      <c r="F30" s="101"/>
      <c r="G30" s="108"/>
      <c r="H30" s="30" t="s">
        <v>27</v>
      </c>
      <c r="I30" s="30" t="s">
        <v>24</v>
      </c>
      <c r="J30" s="30" t="s">
        <v>46</v>
      </c>
      <c r="K30" s="30" t="s">
        <v>220</v>
      </c>
      <c r="L30" s="30" t="s">
        <v>154</v>
      </c>
      <c r="M30" s="70">
        <v>8098</v>
      </c>
      <c r="N30" s="51">
        <v>184.1</v>
      </c>
      <c r="O30" s="50"/>
      <c r="P30" s="52">
        <v>9370.6</v>
      </c>
      <c r="R30" s="49">
        <f t="shared" si="0"/>
        <v>-1272.6000000000004</v>
      </c>
    </row>
    <row r="31" spans="1:18" ht="133.5" customHeight="1">
      <c r="A31" s="55" t="s">
        <v>137</v>
      </c>
      <c r="B31" s="79" t="s">
        <v>166</v>
      </c>
      <c r="C31" s="67" t="s">
        <v>260</v>
      </c>
      <c r="D31" s="64">
        <v>42736</v>
      </c>
      <c r="E31" s="75">
        <v>43100</v>
      </c>
      <c r="F31" s="76" t="s">
        <v>167</v>
      </c>
      <c r="G31" s="77" t="s">
        <v>120</v>
      </c>
      <c r="H31" s="30" t="s">
        <v>27</v>
      </c>
      <c r="I31" s="30" t="s">
        <v>24</v>
      </c>
      <c r="J31" s="30" t="s">
        <v>270</v>
      </c>
      <c r="K31" s="30" t="s">
        <v>221</v>
      </c>
      <c r="L31" s="30" t="s">
        <v>155</v>
      </c>
      <c r="M31" s="70">
        <f>260416.2+91.1</f>
        <v>260507.30000000002</v>
      </c>
      <c r="N31" s="51">
        <v>1278.5</v>
      </c>
      <c r="O31" s="50">
        <v>68.6</v>
      </c>
      <c r="P31" s="52">
        <v>254527.9</v>
      </c>
      <c r="R31" s="49">
        <f t="shared" si="0"/>
        <v>5979.400000000023</v>
      </c>
    </row>
    <row r="32" spans="1:18" ht="17.25" customHeight="1">
      <c r="A32" s="109" t="s">
        <v>138</v>
      </c>
      <c r="B32" s="111" t="s">
        <v>194</v>
      </c>
      <c r="C32" s="115" t="s">
        <v>261</v>
      </c>
      <c r="D32" s="100">
        <v>42736</v>
      </c>
      <c r="E32" s="100">
        <v>43100</v>
      </c>
      <c r="F32" s="101" t="s">
        <v>149</v>
      </c>
      <c r="G32" s="128" t="s">
        <v>120</v>
      </c>
      <c r="H32" s="30" t="s">
        <v>27</v>
      </c>
      <c r="I32" s="30" t="s">
        <v>24</v>
      </c>
      <c r="J32" s="30" t="s">
        <v>24</v>
      </c>
      <c r="K32" s="30" t="s">
        <v>226</v>
      </c>
      <c r="L32" s="30" t="s">
        <v>155</v>
      </c>
      <c r="M32" s="70">
        <v>7431.2</v>
      </c>
      <c r="N32" s="51">
        <v>250.2</v>
      </c>
      <c r="P32" s="52">
        <v>7014.8</v>
      </c>
      <c r="R32" s="49">
        <f t="shared" si="0"/>
        <v>416.39999999999964</v>
      </c>
    </row>
    <row r="33" spans="1:19" ht="15.75" customHeight="1">
      <c r="A33" s="109"/>
      <c r="B33" s="111"/>
      <c r="C33" s="115"/>
      <c r="D33" s="100"/>
      <c r="E33" s="100"/>
      <c r="F33" s="101"/>
      <c r="G33" s="129"/>
      <c r="H33" s="30" t="s">
        <v>265</v>
      </c>
      <c r="I33" s="30" t="s">
        <v>24</v>
      </c>
      <c r="J33" s="30" t="s">
        <v>24</v>
      </c>
      <c r="K33" s="30" t="s">
        <v>266</v>
      </c>
      <c r="L33" s="30" t="s">
        <v>157</v>
      </c>
      <c r="M33" s="70">
        <f>44+70</f>
        <v>114</v>
      </c>
      <c r="N33" s="51"/>
      <c r="P33" s="52"/>
      <c r="R33" s="49"/>
      <c r="S33" s="58"/>
    </row>
    <row r="34" spans="1:18" ht="15">
      <c r="A34" s="109"/>
      <c r="B34" s="111"/>
      <c r="C34" s="115"/>
      <c r="D34" s="100"/>
      <c r="E34" s="100"/>
      <c r="F34" s="101"/>
      <c r="G34" s="108" t="s">
        <v>121</v>
      </c>
      <c r="H34" s="30" t="s">
        <v>186</v>
      </c>
      <c r="I34" s="30" t="s">
        <v>24</v>
      </c>
      <c r="J34" s="30" t="s">
        <v>24</v>
      </c>
      <c r="K34" s="30" t="s">
        <v>252</v>
      </c>
      <c r="L34" s="30" t="s">
        <v>160</v>
      </c>
      <c r="M34" s="70">
        <v>0</v>
      </c>
      <c r="N34" s="51"/>
      <c r="P34" s="52"/>
      <c r="R34" s="49"/>
    </row>
    <row r="35" spans="1:18" ht="15">
      <c r="A35" s="109"/>
      <c r="B35" s="111"/>
      <c r="C35" s="115"/>
      <c r="D35" s="100"/>
      <c r="E35" s="100"/>
      <c r="F35" s="101"/>
      <c r="G35" s="108"/>
      <c r="H35" s="30" t="s">
        <v>187</v>
      </c>
      <c r="I35" s="30" t="s">
        <v>24</v>
      </c>
      <c r="J35" s="30" t="s">
        <v>24</v>
      </c>
      <c r="K35" s="30" t="s">
        <v>252</v>
      </c>
      <c r="L35" s="30" t="s">
        <v>160</v>
      </c>
      <c r="M35" s="70">
        <v>0</v>
      </c>
      <c r="N35" s="51"/>
      <c r="P35" s="52"/>
      <c r="R35" s="49"/>
    </row>
    <row r="36" spans="1:18" ht="15">
      <c r="A36" s="109"/>
      <c r="B36" s="111"/>
      <c r="C36" s="115"/>
      <c r="D36" s="100"/>
      <c r="E36" s="100"/>
      <c r="F36" s="101"/>
      <c r="G36" s="108"/>
      <c r="H36" s="30" t="s">
        <v>188</v>
      </c>
      <c r="I36" s="30" t="s">
        <v>24</v>
      </c>
      <c r="J36" s="30" t="s">
        <v>24</v>
      </c>
      <c r="K36" s="30" t="s">
        <v>252</v>
      </c>
      <c r="L36" s="30" t="s">
        <v>160</v>
      </c>
      <c r="M36" s="70">
        <v>0</v>
      </c>
      <c r="N36" s="51"/>
      <c r="P36" s="52"/>
      <c r="R36" s="49"/>
    </row>
    <row r="37" spans="1:18" ht="15">
      <c r="A37" s="109"/>
      <c r="B37" s="111"/>
      <c r="C37" s="115"/>
      <c r="D37" s="100"/>
      <c r="E37" s="100"/>
      <c r="F37" s="101"/>
      <c r="G37" s="108"/>
      <c r="H37" s="30" t="s">
        <v>189</v>
      </c>
      <c r="I37" s="30" t="s">
        <v>24</v>
      </c>
      <c r="J37" s="30" t="s">
        <v>24</v>
      </c>
      <c r="K37" s="30" t="s">
        <v>252</v>
      </c>
      <c r="L37" s="30" t="s">
        <v>160</v>
      </c>
      <c r="M37" s="70">
        <v>0</v>
      </c>
      <c r="N37" s="51"/>
      <c r="P37" s="52"/>
      <c r="R37" s="49"/>
    </row>
    <row r="38" spans="1:19" ht="15">
      <c r="A38" s="109"/>
      <c r="B38" s="111"/>
      <c r="C38" s="115"/>
      <c r="D38" s="100"/>
      <c r="E38" s="100"/>
      <c r="F38" s="101"/>
      <c r="G38" s="108" t="s">
        <v>120</v>
      </c>
      <c r="H38" s="30" t="s">
        <v>186</v>
      </c>
      <c r="I38" s="30" t="s">
        <v>24</v>
      </c>
      <c r="J38" s="30" t="s">
        <v>24</v>
      </c>
      <c r="K38" s="30" t="s">
        <v>227</v>
      </c>
      <c r="L38" s="30" t="s">
        <v>160</v>
      </c>
      <c r="M38" s="70">
        <f>828.06+9.34</f>
        <v>837.4</v>
      </c>
      <c r="N38" s="51"/>
      <c r="P38" s="52"/>
      <c r="R38" s="49"/>
      <c r="S38" s="58"/>
    </row>
    <row r="39" spans="1:19" ht="15">
      <c r="A39" s="109"/>
      <c r="B39" s="111"/>
      <c r="C39" s="115"/>
      <c r="D39" s="100"/>
      <c r="E39" s="100"/>
      <c r="F39" s="101"/>
      <c r="G39" s="108"/>
      <c r="H39" s="30" t="s">
        <v>187</v>
      </c>
      <c r="I39" s="30" t="s">
        <v>24</v>
      </c>
      <c r="J39" s="30" t="s">
        <v>24</v>
      </c>
      <c r="K39" s="30" t="s">
        <v>227</v>
      </c>
      <c r="L39" s="30" t="s">
        <v>160</v>
      </c>
      <c r="M39" s="70">
        <f>616.72-5.12</f>
        <v>611.6</v>
      </c>
      <c r="N39" s="51"/>
      <c r="P39" s="52"/>
      <c r="R39" s="49"/>
      <c r="S39" s="58"/>
    </row>
    <row r="40" spans="1:19" ht="15">
      <c r="A40" s="109"/>
      <c r="B40" s="111"/>
      <c r="C40" s="115"/>
      <c r="D40" s="100"/>
      <c r="E40" s="100"/>
      <c r="F40" s="101"/>
      <c r="G40" s="108"/>
      <c r="H40" s="30" t="s">
        <v>188</v>
      </c>
      <c r="I40" s="30" t="s">
        <v>24</v>
      </c>
      <c r="J40" s="30" t="s">
        <v>24</v>
      </c>
      <c r="K40" s="30" t="s">
        <v>227</v>
      </c>
      <c r="L40" s="30" t="s">
        <v>160</v>
      </c>
      <c r="M40" s="70">
        <f>1292.72+4.98</f>
        <v>1297.7</v>
      </c>
      <c r="N40" s="51"/>
      <c r="P40" s="52"/>
      <c r="R40" s="49"/>
      <c r="S40" s="58"/>
    </row>
    <row r="41" spans="1:19" ht="15">
      <c r="A41" s="109"/>
      <c r="B41" s="111"/>
      <c r="C41" s="115"/>
      <c r="D41" s="100"/>
      <c r="E41" s="100"/>
      <c r="F41" s="101"/>
      <c r="G41" s="108"/>
      <c r="H41" s="30" t="s">
        <v>189</v>
      </c>
      <c r="I41" s="30" t="s">
        <v>24</v>
      </c>
      <c r="J41" s="30" t="s">
        <v>24</v>
      </c>
      <c r="K41" s="30" t="s">
        <v>227</v>
      </c>
      <c r="L41" s="30" t="s">
        <v>160</v>
      </c>
      <c r="M41" s="70">
        <f>936+4.1</f>
        <v>940.1</v>
      </c>
      <c r="N41" s="51"/>
      <c r="P41" s="52"/>
      <c r="R41" s="49"/>
      <c r="S41" s="58"/>
    </row>
    <row r="42" spans="1:18" ht="35.25" customHeight="1">
      <c r="A42" s="109" t="s">
        <v>139</v>
      </c>
      <c r="B42" s="101" t="s">
        <v>168</v>
      </c>
      <c r="C42" s="115" t="s">
        <v>259</v>
      </c>
      <c r="D42" s="100">
        <v>42736</v>
      </c>
      <c r="E42" s="100">
        <v>43100</v>
      </c>
      <c r="F42" s="101" t="s">
        <v>132</v>
      </c>
      <c r="G42" s="108" t="s">
        <v>120</v>
      </c>
      <c r="H42" s="30" t="s">
        <v>27</v>
      </c>
      <c r="I42" s="30" t="s">
        <v>24</v>
      </c>
      <c r="J42" s="30" t="s">
        <v>25</v>
      </c>
      <c r="K42" s="30" t="s">
        <v>217</v>
      </c>
      <c r="L42" s="30" t="s">
        <v>155</v>
      </c>
      <c r="M42" s="70">
        <v>78401.6</v>
      </c>
      <c r="N42" s="51"/>
      <c r="P42" s="52">
        <v>63347.1</v>
      </c>
      <c r="R42" s="49">
        <f t="shared" si="0"/>
        <v>15054.500000000007</v>
      </c>
    </row>
    <row r="43" spans="1:18" ht="30.75" customHeight="1">
      <c r="A43" s="109"/>
      <c r="B43" s="101"/>
      <c r="C43" s="115"/>
      <c r="D43" s="108"/>
      <c r="E43" s="108"/>
      <c r="F43" s="101"/>
      <c r="G43" s="108"/>
      <c r="H43" s="30" t="s">
        <v>27</v>
      </c>
      <c r="I43" s="30" t="s">
        <v>24</v>
      </c>
      <c r="J43" s="30" t="s">
        <v>25</v>
      </c>
      <c r="K43" s="30" t="s">
        <v>217</v>
      </c>
      <c r="L43" s="30" t="s">
        <v>154</v>
      </c>
      <c r="M43" s="70">
        <v>1842.5</v>
      </c>
      <c r="N43" s="51"/>
      <c r="P43" s="52">
        <v>1410.1</v>
      </c>
      <c r="R43" s="49">
        <f t="shared" si="0"/>
        <v>432.4000000000001</v>
      </c>
    </row>
    <row r="44" spans="1:18" ht="45" customHeight="1">
      <c r="A44" s="109" t="s">
        <v>93</v>
      </c>
      <c r="B44" s="101" t="s">
        <v>169</v>
      </c>
      <c r="C44" s="115" t="s">
        <v>259</v>
      </c>
      <c r="D44" s="100">
        <v>42736</v>
      </c>
      <c r="E44" s="100">
        <v>43100</v>
      </c>
      <c r="F44" s="101" t="s">
        <v>153</v>
      </c>
      <c r="G44" s="99" t="s">
        <v>120</v>
      </c>
      <c r="H44" s="30" t="s">
        <v>27</v>
      </c>
      <c r="I44" s="30" t="s">
        <v>24</v>
      </c>
      <c r="J44" s="30" t="s">
        <v>46</v>
      </c>
      <c r="K44" s="30" t="s">
        <v>222</v>
      </c>
      <c r="L44" s="30" t="s">
        <v>155</v>
      </c>
      <c r="M44" s="70">
        <v>52894.7</v>
      </c>
      <c r="N44" s="51"/>
      <c r="P44" s="52">
        <v>57108</v>
      </c>
      <c r="R44" s="49">
        <f t="shared" si="0"/>
        <v>-4213.300000000003</v>
      </c>
    </row>
    <row r="45" spans="1:18" ht="23.25" customHeight="1">
      <c r="A45" s="109"/>
      <c r="B45" s="101"/>
      <c r="C45" s="115"/>
      <c r="D45" s="108"/>
      <c r="E45" s="108"/>
      <c r="F45" s="101"/>
      <c r="G45" s="99"/>
      <c r="H45" s="30" t="s">
        <v>27</v>
      </c>
      <c r="I45" s="30" t="s">
        <v>24</v>
      </c>
      <c r="J45" s="30" t="s">
        <v>46</v>
      </c>
      <c r="K45" s="30" t="s">
        <v>222</v>
      </c>
      <c r="L45" s="30" t="s">
        <v>154</v>
      </c>
      <c r="M45" s="70">
        <v>790.8</v>
      </c>
      <c r="N45" s="51"/>
      <c r="P45" s="52">
        <v>378.6</v>
      </c>
      <c r="R45" s="49">
        <f t="shared" si="0"/>
        <v>412.19999999999993</v>
      </c>
    </row>
    <row r="46" spans="1:18" ht="13.5" customHeight="1">
      <c r="A46" s="109" t="s">
        <v>140</v>
      </c>
      <c r="B46" s="101" t="s">
        <v>193</v>
      </c>
      <c r="C46" s="115" t="s">
        <v>260</v>
      </c>
      <c r="D46" s="100">
        <v>42736</v>
      </c>
      <c r="E46" s="100">
        <v>43100</v>
      </c>
      <c r="F46" s="101" t="s">
        <v>149</v>
      </c>
      <c r="G46" s="99" t="s">
        <v>120</v>
      </c>
      <c r="H46" s="30" t="s">
        <v>27</v>
      </c>
      <c r="I46" s="30" t="s">
        <v>24</v>
      </c>
      <c r="J46" s="30" t="s">
        <v>24</v>
      </c>
      <c r="K46" s="30" t="s">
        <v>228</v>
      </c>
      <c r="L46" s="30" t="s">
        <v>155</v>
      </c>
      <c r="M46" s="70">
        <v>6500.6</v>
      </c>
      <c r="N46" s="51"/>
      <c r="P46" s="52">
        <v>5610.4345</v>
      </c>
      <c r="R46" s="49">
        <f t="shared" si="0"/>
        <v>890.1655000000001</v>
      </c>
    </row>
    <row r="47" spans="1:18" ht="15">
      <c r="A47" s="109"/>
      <c r="B47" s="101"/>
      <c r="C47" s="115"/>
      <c r="D47" s="100"/>
      <c r="E47" s="100"/>
      <c r="F47" s="101"/>
      <c r="G47" s="99"/>
      <c r="H47" s="30" t="s">
        <v>27</v>
      </c>
      <c r="I47" s="30" t="s">
        <v>24</v>
      </c>
      <c r="J47" s="30" t="s">
        <v>24</v>
      </c>
      <c r="K47" s="30" t="s">
        <v>228</v>
      </c>
      <c r="L47" s="30" t="s">
        <v>154</v>
      </c>
      <c r="M47" s="70">
        <f>156.4</f>
        <v>156.4</v>
      </c>
      <c r="N47" s="51"/>
      <c r="P47" s="52">
        <v>156.3655</v>
      </c>
      <c r="R47" s="49">
        <f t="shared" si="0"/>
        <v>0.03450000000000841</v>
      </c>
    </row>
    <row r="48" spans="1:18" ht="15">
      <c r="A48" s="109"/>
      <c r="B48" s="101"/>
      <c r="C48" s="115"/>
      <c r="D48" s="100"/>
      <c r="E48" s="100"/>
      <c r="F48" s="101"/>
      <c r="G48" s="99" t="s">
        <v>121</v>
      </c>
      <c r="H48" s="30" t="s">
        <v>27</v>
      </c>
      <c r="I48" s="30" t="s">
        <v>24</v>
      </c>
      <c r="J48" s="30" t="s">
        <v>24</v>
      </c>
      <c r="K48" s="30" t="s">
        <v>251</v>
      </c>
      <c r="L48" s="30" t="s">
        <v>155</v>
      </c>
      <c r="M48" s="70">
        <v>0</v>
      </c>
      <c r="N48" s="51"/>
      <c r="P48" s="52"/>
      <c r="R48" s="49"/>
    </row>
    <row r="49" spans="1:18" ht="60.75" customHeight="1">
      <c r="A49" s="109"/>
      <c r="B49" s="101"/>
      <c r="C49" s="115"/>
      <c r="D49" s="100"/>
      <c r="E49" s="100"/>
      <c r="F49" s="101"/>
      <c r="G49" s="99"/>
      <c r="H49" s="30" t="s">
        <v>27</v>
      </c>
      <c r="I49" s="30" t="s">
        <v>24</v>
      </c>
      <c r="J49" s="30" t="s">
        <v>24</v>
      </c>
      <c r="K49" s="30" t="s">
        <v>251</v>
      </c>
      <c r="L49" s="30" t="s">
        <v>154</v>
      </c>
      <c r="M49" s="70">
        <v>0</v>
      </c>
      <c r="N49" s="51"/>
      <c r="P49" s="52"/>
      <c r="R49" s="49"/>
    </row>
    <row r="50" spans="1:18" ht="15.75" customHeight="1">
      <c r="A50" s="109" t="s">
        <v>141</v>
      </c>
      <c r="B50" s="101" t="s">
        <v>195</v>
      </c>
      <c r="C50" s="115" t="s">
        <v>262</v>
      </c>
      <c r="D50" s="100">
        <v>42736</v>
      </c>
      <c r="E50" s="100">
        <v>43100</v>
      </c>
      <c r="F50" s="101" t="s">
        <v>151</v>
      </c>
      <c r="G50" s="99" t="s">
        <v>120</v>
      </c>
      <c r="H50" s="30" t="s">
        <v>27</v>
      </c>
      <c r="I50" s="30" t="s">
        <v>24</v>
      </c>
      <c r="J50" s="30" t="s">
        <v>25</v>
      </c>
      <c r="K50" s="30" t="s">
        <v>218</v>
      </c>
      <c r="L50" s="30" t="s">
        <v>155</v>
      </c>
      <c r="M50" s="70">
        <v>19112.9</v>
      </c>
      <c r="N50" s="51">
        <v>22715.5</v>
      </c>
      <c r="P50" s="52">
        <v>31038.5</v>
      </c>
      <c r="R50" s="49">
        <f t="shared" si="0"/>
        <v>-11925.599999999999</v>
      </c>
    </row>
    <row r="51" spans="1:18" ht="114" customHeight="1">
      <c r="A51" s="109"/>
      <c r="B51" s="101"/>
      <c r="C51" s="115"/>
      <c r="D51" s="100"/>
      <c r="E51" s="100"/>
      <c r="F51" s="101"/>
      <c r="G51" s="99"/>
      <c r="H51" s="30" t="s">
        <v>27</v>
      </c>
      <c r="I51" s="30" t="s">
        <v>24</v>
      </c>
      <c r="J51" s="30" t="s">
        <v>25</v>
      </c>
      <c r="K51" s="30" t="s">
        <v>218</v>
      </c>
      <c r="L51" s="30" t="s">
        <v>154</v>
      </c>
      <c r="M51" s="70">
        <v>1000</v>
      </c>
      <c r="N51" s="51"/>
      <c r="P51" s="52"/>
      <c r="R51" s="49"/>
    </row>
    <row r="52" spans="1:18" ht="13.5" customHeight="1">
      <c r="A52" s="102" t="s">
        <v>142</v>
      </c>
      <c r="B52" s="105" t="s">
        <v>196</v>
      </c>
      <c r="C52" s="89" t="s">
        <v>262</v>
      </c>
      <c r="D52" s="92">
        <v>42736</v>
      </c>
      <c r="E52" s="92">
        <v>43100</v>
      </c>
      <c r="F52" s="105" t="s">
        <v>163</v>
      </c>
      <c r="G52" s="81" t="s">
        <v>120</v>
      </c>
      <c r="H52" s="30" t="s">
        <v>27</v>
      </c>
      <c r="I52" s="30" t="s">
        <v>24</v>
      </c>
      <c r="J52" s="30" t="s">
        <v>46</v>
      </c>
      <c r="K52" s="30" t="s">
        <v>223</v>
      </c>
      <c r="L52" s="30" t="s">
        <v>155</v>
      </c>
      <c r="M52" s="70">
        <v>61979.4</v>
      </c>
      <c r="N52" s="51">
        <v>4729</v>
      </c>
      <c r="P52" s="52">
        <v>62246.100000000006</v>
      </c>
      <c r="R52" s="49">
        <f t="shared" si="0"/>
        <v>-266.70000000000437</v>
      </c>
    </row>
    <row r="53" spans="1:18" ht="14.25" customHeight="1">
      <c r="A53" s="103"/>
      <c r="B53" s="106"/>
      <c r="C53" s="90"/>
      <c r="D53" s="93"/>
      <c r="E53" s="93"/>
      <c r="F53" s="106"/>
      <c r="G53" s="98"/>
      <c r="H53" s="30" t="s">
        <v>27</v>
      </c>
      <c r="I53" s="30" t="s">
        <v>24</v>
      </c>
      <c r="J53" s="30" t="s">
        <v>46</v>
      </c>
      <c r="K53" s="30" t="s">
        <v>223</v>
      </c>
      <c r="L53" s="30" t="s">
        <v>154</v>
      </c>
      <c r="M53" s="70">
        <v>1000</v>
      </c>
      <c r="N53" s="51"/>
      <c r="P53" s="52"/>
      <c r="R53" s="49"/>
    </row>
    <row r="54" spans="1:18" ht="15">
      <c r="A54" s="103"/>
      <c r="B54" s="106"/>
      <c r="C54" s="90"/>
      <c r="D54" s="93"/>
      <c r="E54" s="93"/>
      <c r="F54" s="106"/>
      <c r="G54" s="98"/>
      <c r="H54" s="30" t="s">
        <v>27</v>
      </c>
      <c r="I54" s="30" t="s">
        <v>24</v>
      </c>
      <c r="J54" s="30" t="s">
        <v>270</v>
      </c>
      <c r="K54" s="30" t="s">
        <v>223</v>
      </c>
      <c r="L54" s="30" t="s">
        <v>155</v>
      </c>
      <c r="M54" s="70">
        <v>3836.3</v>
      </c>
      <c r="N54" s="51"/>
      <c r="P54" s="52"/>
      <c r="R54" s="49"/>
    </row>
    <row r="55" spans="1:18" ht="100.5" customHeight="1">
      <c r="A55" s="104"/>
      <c r="B55" s="107"/>
      <c r="C55" s="91"/>
      <c r="D55" s="94"/>
      <c r="E55" s="94"/>
      <c r="F55" s="107"/>
      <c r="G55" s="82"/>
      <c r="H55" s="30" t="s">
        <v>27</v>
      </c>
      <c r="I55" s="30" t="s">
        <v>24</v>
      </c>
      <c r="J55" s="30" t="s">
        <v>24</v>
      </c>
      <c r="K55" s="30" t="s">
        <v>223</v>
      </c>
      <c r="L55" s="30" t="s">
        <v>155</v>
      </c>
      <c r="M55" s="70">
        <v>6489</v>
      </c>
      <c r="N55" s="51"/>
      <c r="P55" s="52"/>
      <c r="R55" s="49"/>
    </row>
    <row r="56" spans="1:18" ht="78.75" customHeight="1">
      <c r="A56" s="55" t="s">
        <v>143</v>
      </c>
      <c r="B56" s="79" t="s">
        <v>180</v>
      </c>
      <c r="C56" s="65" t="s">
        <v>232</v>
      </c>
      <c r="D56" s="65" t="s">
        <v>232</v>
      </c>
      <c r="E56" s="65" t="s">
        <v>232</v>
      </c>
      <c r="F56" s="74" t="s">
        <v>232</v>
      </c>
      <c r="G56" s="74" t="s">
        <v>232</v>
      </c>
      <c r="H56" s="66" t="s">
        <v>232</v>
      </c>
      <c r="I56" s="66" t="s">
        <v>232</v>
      </c>
      <c r="J56" s="66" t="s">
        <v>232</v>
      </c>
      <c r="K56" s="66" t="s">
        <v>232</v>
      </c>
      <c r="L56" s="66" t="s">
        <v>232</v>
      </c>
      <c r="M56" s="72" t="s">
        <v>232</v>
      </c>
      <c r="N56" s="51">
        <f>275.1+15</f>
        <v>290.1</v>
      </c>
      <c r="P56" s="52">
        <v>120468.7</v>
      </c>
      <c r="R56" s="49" t="e">
        <f t="shared" si="0"/>
        <v>#VALUE!</v>
      </c>
    </row>
    <row r="57" spans="1:18" ht="27" customHeight="1">
      <c r="A57" s="109" t="s">
        <v>144</v>
      </c>
      <c r="B57" s="101" t="s">
        <v>229</v>
      </c>
      <c r="C57" s="115" t="s">
        <v>263</v>
      </c>
      <c r="D57" s="100">
        <v>42736</v>
      </c>
      <c r="E57" s="100">
        <v>43100</v>
      </c>
      <c r="F57" s="101" t="s">
        <v>231</v>
      </c>
      <c r="G57" s="99" t="s">
        <v>120</v>
      </c>
      <c r="H57" s="30" t="s">
        <v>27</v>
      </c>
      <c r="I57" s="30" t="s">
        <v>24</v>
      </c>
      <c r="J57" s="30" t="s">
        <v>75</v>
      </c>
      <c r="K57" s="30" t="s">
        <v>230</v>
      </c>
      <c r="L57" s="30" t="s">
        <v>156</v>
      </c>
      <c r="M57" s="70">
        <f>131239.5+82.5+24.9</f>
        <v>131346.9</v>
      </c>
      <c r="N57" s="51"/>
      <c r="P57" s="52">
        <v>5443.1</v>
      </c>
      <c r="R57" s="49">
        <f t="shared" si="0"/>
        <v>125903.79999999999</v>
      </c>
    </row>
    <row r="58" spans="1:18" ht="27" customHeight="1">
      <c r="A58" s="109"/>
      <c r="B58" s="101"/>
      <c r="C58" s="115"/>
      <c r="D58" s="108"/>
      <c r="E58" s="108"/>
      <c r="F58" s="101"/>
      <c r="G58" s="99"/>
      <c r="H58" s="30" t="s">
        <v>27</v>
      </c>
      <c r="I58" s="30" t="s">
        <v>24</v>
      </c>
      <c r="J58" s="30" t="s">
        <v>75</v>
      </c>
      <c r="K58" s="30" t="s">
        <v>230</v>
      </c>
      <c r="L58" s="30" t="s">
        <v>157</v>
      </c>
      <c r="M58" s="70">
        <v>3539.3</v>
      </c>
      <c r="N58" s="51">
        <v>14</v>
      </c>
      <c r="P58" s="52">
        <v>527.7</v>
      </c>
      <c r="R58" s="49">
        <f t="shared" si="0"/>
        <v>3011.6000000000004</v>
      </c>
    </row>
    <row r="59" spans="1:18" ht="229.5" customHeight="1">
      <c r="A59" s="109"/>
      <c r="B59" s="101"/>
      <c r="C59" s="115"/>
      <c r="D59" s="108"/>
      <c r="E59" s="108"/>
      <c r="F59" s="101"/>
      <c r="G59" s="99"/>
      <c r="H59" s="30" t="s">
        <v>27</v>
      </c>
      <c r="I59" s="30" t="s">
        <v>24</v>
      </c>
      <c r="J59" s="30" t="s">
        <v>75</v>
      </c>
      <c r="K59" s="30" t="s">
        <v>230</v>
      </c>
      <c r="L59" s="30" t="s">
        <v>158</v>
      </c>
      <c r="M59" s="70">
        <v>300.7</v>
      </c>
      <c r="N59" s="51"/>
      <c r="P59" s="52">
        <v>14.5</v>
      </c>
      <c r="R59" s="49">
        <f t="shared" si="0"/>
        <v>286.2</v>
      </c>
    </row>
    <row r="60" spans="1:18" ht="15" customHeight="1">
      <c r="A60" s="109" t="s">
        <v>145</v>
      </c>
      <c r="B60" s="101" t="s">
        <v>197</v>
      </c>
      <c r="C60" s="115" t="s">
        <v>260</v>
      </c>
      <c r="D60" s="100">
        <v>42736</v>
      </c>
      <c r="E60" s="100">
        <v>43100</v>
      </c>
      <c r="F60" s="101" t="s">
        <v>150</v>
      </c>
      <c r="G60" s="99" t="s">
        <v>121</v>
      </c>
      <c r="H60" s="30" t="s">
        <v>27</v>
      </c>
      <c r="I60" s="30" t="s">
        <v>93</v>
      </c>
      <c r="J60" s="30" t="s">
        <v>94</v>
      </c>
      <c r="K60" s="30" t="s">
        <v>244</v>
      </c>
      <c r="L60" s="30" t="s">
        <v>157</v>
      </c>
      <c r="M60" s="70">
        <v>74.2</v>
      </c>
      <c r="N60" s="51"/>
      <c r="P60" s="52">
        <v>46</v>
      </c>
      <c r="R60" s="49">
        <f t="shared" si="0"/>
        <v>28.200000000000003</v>
      </c>
    </row>
    <row r="61" spans="1:18" ht="14.25" customHeight="1">
      <c r="A61" s="109"/>
      <c r="B61" s="101"/>
      <c r="C61" s="115"/>
      <c r="D61" s="100"/>
      <c r="E61" s="100"/>
      <c r="F61" s="101"/>
      <c r="G61" s="99"/>
      <c r="H61" s="30" t="s">
        <v>27</v>
      </c>
      <c r="I61" s="30" t="s">
        <v>93</v>
      </c>
      <c r="J61" s="30" t="s">
        <v>94</v>
      </c>
      <c r="K61" s="30" t="s">
        <v>244</v>
      </c>
      <c r="L61" s="30" t="s">
        <v>159</v>
      </c>
      <c r="M61" s="70">
        <v>24720</v>
      </c>
      <c r="N61" s="51"/>
      <c r="P61" s="52">
        <v>15318.8</v>
      </c>
      <c r="R61" s="49">
        <f t="shared" si="0"/>
        <v>9401.2</v>
      </c>
    </row>
    <row r="62" spans="1:18" ht="12.75" customHeight="1">
      <c r="A62" s="109"/>
      <c r="B62" s="101"/>
      <c r="C62" s="115"/>
      <c r="D62" s="100"/>
      <c r="E62" s="100"/>
      <c r="F62" s="101"/>
      <c r="G62" s="99"/>
      <c r="H62" s="30" t="s">
        <v>27</v>
      </c>
      <c r="I62" s="30" t="s">
        <v>93</v>
      </c>
      <c r="J62" s="30" t="s">
        <v>94</v>
      </c>
      <c r="K62" s="30" t="s">
        <v>245</v>
      </c>
      <c r="L62" s="30" t="s">
        <v>157</v>
      </c>
      <c r="M62" s="70">
        <v>23.4</v>
      </c>
      <c r="N62" s="51"/>
      <c r="P62" s="52">
        <v>19</v>
      </c>
      <c r="R62" s="49">
        <f t="shared" si="0"/>
        <v>4.399999999999999</v>
      </c>
    </row>
    <row r="63" spans="1:19" ht="14.25" customHeight="1">
      <c r="A63" s="109"/>
      <c r="B63" s="101"/>
      <c r="C63" s="115"/>
      <c r="D63" s="100"/>
      <c r="E63" s="100"/>
      <c r="F63" s="101"/>
      <c r="G63" s="99"/>
      <c r="H63" s="30" t="s">
        <v>27</v>
      </c>
      <c r="I63" s="30" t="s">
        <v>93</v>
      </c>
      <c r="J63" s="30" t="s">
        <v>94</v>
      </c>
      <c r="K63" s="30" t="s">
        <v>245</v>
      </c>
      <c r="L63" s="30" t="s">
        <v>160</v>
      </c>
      <c r="M63" s="70">
        <v>11137.3</v>
      </c>
      <c r="N63" s="51"/>
      <c r="P63" s="52">
        <v>9117.8</v>
      </c>
      <c r="R63" s="49">
        <f t="shared" si="0"/>
        <v>2019.5</v>
      </c>
      <c r="S63" s="56"/>
    </row>
    <row r="64" spans="1:18" ht="14.25" customHeight="1">
      <c r="A64" s="109"/>
      <c r="B64" s="101"/>
      <c r="C64" s="115"/>
      <c r="D64" s="100"/>
      <c r="E64" s="100"/>
      <c r="F64" s="101"/>
      <c r="G64" s="99"/>
      <c r="H64" s="30" t="s">
        <v>27</v>
      </c>
      <c r="I64" s="30" t="s">
        <v>93</v>
      </c>
      <c r="J64" s="30" t="s">
        <v>94</v>
      </c>
      <c r="K64" s="30" t="s">
        <v>246</v>
      </c>
      <c r="L64" s="30" t="s">
        <v>157</v>
      </c>
      <c r="M64" s="70">
        <v>247.6</v>
      </c>
      <c r="N64" s="51"/>
      <c r="P64" s="52">
        <v>222.7</v>
      </c>
      <c r="R64" s="49">
        <f t="shared" si="0"/>
        <v>24.900000000000006</v>
      </c>
    </row>
    <row r="65" spans="1:18" ht="12.75" customHeight="1">
      <c r="A65" s="109"/>
      <c r="B65" s="101"/>
      <c r="C65" s="115"/>
      <c r="D65" s="100"/>
      <c r="E65" s="100"/>
      <c r="F65" s="101"/>
      <c r="G65" s="99"/>
      <c r="H65" s="30" t="s">
        <v>27</v>
      </c>
      <c r="I65" s="30" t="s">
        <v>93</v>
      </c>
      <c r="J65" s="30" t="s">
        <v>94</v>
      </c>
      <c r="K65" s="30" t="s">
        <v>246</v>
      </c>
      <c r="L65" s="30" t="s">
        <v>159</v>
      </c>
      <c r="M65" s="70">
        <v>82529.6</v>
      </c>
      <c r="N65" s="51"/>
      <c r="P65" s="52">
        <v>74229.5</v>
      </c>
      <c r="R65" s="49">
        <f t="shared" si="0"/>
        <v>8300.100000000006</v>
      </c>
    </row>
    <row r="66" spans="1:18" ht="15">
      <c r="A66" s="109"/>
      <c r="B66" s="101"/>
      <c r="C66" s="115"/>
      <c r="D66" s="100"/>
      <c r="E66" s="100"/>
      <c r="F66" s="101"/>
      <c r="G66" s="99"/>
      <c r="H66" s="30" t="s">
        <v>27</v>
      </c>
      <c r="I66" s="30" t="s">
        <v>93</v>
      </c>
      <c r="J66" s="30" t="s">
        <v>94</v>
      </c>
      <c r="K66" s="30" t="s">
        <v>247</v>
      </c>
      <c r="L66" s="30" t="s">
        <v>157</v>
      </c>
      <c r="M66" s="70">
        <v>7.8</v>
      </c>
      <c r="N66" s="51"/>
      <c r="P66" s="52"/>
      <c r="R66" s="49"/>
    </row>
    <row r="67" spans="1:18" ht="16.5" customHeight="1">
      <c r="A67" s="109"/>
      <c r="B67" s="101"/>
      <c r="C67" s="115"/>
      <c r="D67" s="100"/>
      <c r="E67" s="100"/>
      <c r="F67" s="101"/>
      <c r="G67" s="99"/>
      <c r="H67" s="30" t="s">
        <v>27</v>
      </c>
      <c r="I67" s="30" t="s">
        <v>93</v>
      </c>
      <c r="J67" s="30" t="s">
        <v>94</v>
      </c>
      <c r="K67" s="30" t="s">
        <v>247</v>
      </c>
      <c r="L67" s="30" t="s">
        <v>160</v>
      </c>
      <c r="M67" s="70">
        <v>2592</v>
      </c>
      <c r="N67" s="51"/>
      <c r="P67" s="52"/>
      <c r="R67" s="49"/>
    </row>
    <row r="68" spans="1:18" ht="89.25">
      <c r="A68" s="37">
        <v>17</v>
      </c>
      <c r="B68" s="78" t="s">
        <v>200</v>
      </c>
      <c r="C68" s="67" t="s">
        <v>259</v>
      </c>
      <c r="D68" s="75">
        <v>42736</v>
      </c>
      <c r="E68" s="75">
        <v>43100</v>
      </c>
      <c r="F68" s="76" t="s">
        <v>171</v>
      </c>
      <c r="G68" s="74" t="s">
        <v>121</v>
      </c>
      <c r="H68" s="30" t="s">
        <v>27</v>
      </c>
      <c r="I68" s="30" t="s">
        <v>93</v>
      </c>
      <c r="J68" s="30" t="s">
        <v>94</v>
      </c>
      <c r="K68" s="30" t="s">
        <v>248</v>
      </c>
      <c r="L68" s="30" t="s">
        <v>160</v>
      </c>
      <c r="M68" s="70">
        <v>73356.7</v>
      </c>
      <c r="N68" s="51"/>
      <c r="P68" s="52">
        <v>58472.8</v>
      </c>
      <c r="R68" s="49">
        <f t="shared" si="0"/>
        <v>14883.899999999994</v>
      </c>
    </row>
    <row r="69" spans="1:18" ht="159.75" customHeight="1">
      <c r="A69" s="55" t="s">
        <v>198</v>
      </c>
      <c r="B69" s="34" t="s">
        <v>201</v>
      </c>
      <c r="C69" s="67" t="s">
        <v>264</v>
      </c>
      <c r="D69" s="75">
        <v>42736</v>
      </c>
      <c r="E69" s="75">
        <v>43100</v>
      </c>
      <c r="F69" s="45" t="s">
        <v>170</v>
      </c>
      <c r="G69" s="74" t="s">
        <v>120</v>
      </c>
      <c r="H69" s="30" t="s">
        <v>27</v>
      </c>
      <c r="I69" s="30" t="s">
        <v>24</v>
      </c>
      <c r="J69" s="30" t="s">
        <v>75</v>
      </c>
      <c r="K69" s="30" t="s">
        <v>233</v>
      </c>
      <c r="L69" s="30" t="s">
        <v>157</v>
      </c>
      <c r="M69" s="70">
        <v>743.6</v>
      </c>
      <c r="N69" s="51"/>
      <c r="P69" s="52">
        <v>845.6</v>
      </c>
      <c r="R69" s="49">
        <f t="shared" si="0"/>
        <v>-102</v>
      </c>
    </row>
    <row r="70" spans="1:18" ht="15.75" customHeight="1">
      <c r="A70" s="83" t="s">
        <v>179</v>
      </c>
      <c r="B70" s="86" t="s">
        <v>202</v>
      </c>
      <c r="C70" s="89" t="s">
        <v>264</v>
      </c>
      <c r="D70" s="92">
        <v>42736</v>
      </c>
      <c r="E70" s="92">
        <v>43100</v>
      </c>
      <c r="F70" s="95" t="s">
        <v>170</v>
      </c>
      <c r="G70" s="81" t="s">
        <v>120</v>
      </c>
      <c r="H70" s="30" t="s">
        <v>27</v>
      </c>
      <c r="I70" s="30" t="s">
        <v>24</v>
      </c>
      <c r="J70" s="30" t="s">
        <v>46</v>
      </c>
      <c r="K70" s="30" t="s">
        <v>224</v>
      </c>
      <c r="L70" s="30" t="s">
        <v>155</v>
      </c>
      <c r="M70" s="70">
        <v>12.4</v>
      </c>
      <c r="N70" s="51"/>
      <c r="P70" s="52">
        <v>304.4</v>
      </c>
      <c r="R70" s="49">
        <f t="shared" si="0"/>
        <v>-292</v>
      </c>
    </row>
    <row r="71" spans="1:18" ht="140.25" customHeight="1">
      <c r="A71" s="85"/>
      <c r="B71" s="88"/>
      <c r="C71" s="91"/>
      <c r="D71" s="94"/>
      <c r="E71" s="94"/>
      <c r="F71" s="97"/>
      <c r="G71" s="82"/>
      <c r="H71" s="30" t="s">
        <v>27</v>
      </c>
      <c r="I71" s="30" t="s">
        <v>24</v>
      </c>
      <c r="J71" s="30" t="s">
        <v>270</v>
      </c>
      <c r="K71" s="30" t="s">
        <v>224</v>
      </c>
      <c r="L71" s="30" t="s">
        <v>155</v>
      </c>
      <c r="M71" s="70">
        <v>222.7</v>
      </c>
      <c r="N71" s="51"/>
      <c r="P71" s="52"/>
      <c r="R71" s="49"/>
    </row>
    <row r="72" spans="1:18" ht="15">
      <c r="A72" s="109" t="s">
        <v>164</v>
      </c>
      <c r="B72" s="117" t="s">
        <v>203</v>
      </c>
      <c r="C72" s="115" t="s">
        <v>262</v>
      </c>
      <c r="D72" s="100">
        <v>42736</v>
      </c>
      <c r="E72" s="100">
        <v>43100</v>
      </c>
      <c r="F72" s="111" t="s">
        <v>152</v>
      </c>
      <c r="G72" s="99" t="s">
        <v>120</v>
      </c>
      <c r="H72" s="30" t="s">
        <v>27</v>
      </c>
      <c r="I72" s="30" t="s">
        <v>24</v>
      </c>
      <c r="J72" s="30" t="s">
        <v>25</v>
      </c>
      <c r="K72" s="30" t="s">
        <v>219</v>
      </c>
      <c r="L72" s="30" t="s">
        <v>155</v>
      </c>
      <c r="M72" s="70">
        <v>0</v>
      </c>
      <c r="N72" s="51"/>
      <c r="P72" s="52"/>
      <c r="R72" s="49"/>
    </row>
    <row r="73" spans="1:18" ht="15">
      <c r="A73" s="109"/>
      <c r="B73" s="117"/>
      <c r="C73" s="115"/>
      <c r="D73" s="100"/>
      <c r="E73" s="100"/>
      <c r="F73" s="111"/>
      <c r="G73" s="99"/>
      <c r="H73" s="30" t="s">
        <v>27</v>
      </c>
      <c r="I73" s="30" t="s">
        <v>24</v>
      </c>
      <c r="J73" s="30" t="s">
        <v>25</v>
      </c>
      <c r="K73" s="30" t="s">
        <v>219</v>
      </c>
      <c r="L73" s="30" t="s">
        <v>154</v>
      </c>
      <c r="M73" s="70">
        <v>0</v>
      </c>
      <c r="N73" s="51"/>
      <c r="P73" s="52"/>
      <c r="R73" s="49"/>
    </row>
    <row r="74" spans="1:18" ht="15">
      <c r="A74" s="109"/>
      <c r="B74" s="117"/>
      <c r="C74" s="115"/>
      <c r="D74" s="100"/>
      <c r="E74" s="100"/>
      <c r="F74" s="111"/>
      <c r="G74" s="99"/>
      <c r="H74" s="30" t="s">
        <v>27</v>
      </c>
      <c r="I74" s="30" t="s">
        <v>24</v>
      </c>
      <c r="J74" s="30" t="s">
        <v>46</v>
      </c>
      <c r="K74" s="30" t="s">
        <v>219</v>
      </c>
      <c r="L74" s="30" t="s">
        <v>155</v>
      </c>
      <c r="M74" s="70">
        <v>0</v>
      </c>
      <c r="N74" s="51"/>
      <c r="P74" s="52"/>
      <c r="R74" s="49"/>
    </row>
    <row r="75" spans="1:18" ht="100.5" customHeight="1">
      <c r="A75" s="109"/>
      <c r="B75" s="117"/>
      <c r="C75" s="115"/>
      <c r="D75" s="100"/>
      <c r="E75" s="100"/>
      <c r="F75" s="111"/>
      <c r="G75" s="99"/>
      <c r="H75" s="30" t="s">
        <v>27</v>
      </c>
      <c r="I75" s="30" t="s">
        <v>24</v>
      </c>
      <c r="J75" s="30" t="s">
        <v>46</v>
      </c>
      <c r="K75" s="30" t="s">
        <v>219</v>
      </c>
      <c r="L75" s="30" t="s">
        <v>154</v>
      </c>
      <c r="M75" s="70">
        <v>0</v>
      </c>
      <c r="N75" s="51"/>
      <c r="P75" s="52"/>
      <c r="R75" s="49"/>
    </row>
    <row r="76" spans="1:18" ht="15">
      <c r="A76" s="83" t="s">
        <v>210</v>
      </c>
      <c r="B76" s="86" t="s">
        <v>211</v>
      </c>
      <c r="C76" s="89" t="s">
        <v>264</v>
      </c>
      <c r="D76" s="92">
        <v>42736</v>
      </c>
      <c r="E76" s="92">
        <v>43100</v>
      </c>
      <c r="F76" s="95" t="s">
        <v>212</v>
      </c>
      <c r="G76" s="81" t="s">
        <v>121</v>
      </c>
      <c r="H76" s="30" t="s">
        <v>27</v>
      </c>
      <c r="I76" s="30" t="s">
        <v>24</v>
      </c>
      <c r="J76" s="30" t="s">
        <v>46</v>
      </c>
      <c r="K76" s="30" t="s">
        <v>225</v>
      </c>
      <c r="L76" s="30" t="s">
        <v>155</v>
      </c>
      <c r="M76" s="70">
        <v>14014.81</v>
      </c>
      <c r="N76" s="51"/>
      <c r="P76" s="52"/>
      <c r="R76" s="49"/>
    </row>
    <row r="77" spans="1:18" ht="15">
      <c r="A77" s="84"/>
      <c r="B77" s="87"/>
      <c r="C77" s="90"/>
      <c r="D77" s="93"/>
      <c r="E77" s="93"/>
      <c r="F77" s="96"/>
      <c r="G77" s="98"/>
      <c r="H77" s="30" t="s">
        <v>27</v>
      </c>
      <c r="I77" s="30" t="s">
        <v>24</v>
      </c>
      <c r="J77" s="30" t="s">
        <v>46</v>
      </c>
      <c r="K77" s="30" t="s">
        <v>225</v>
      </c>
      <c r="L77" s="30" t="s">
        <v>154</v>
      </c>
      <c r="M77" s="70">
        <v>227.85</v>
      </c>
      <c r="N77" s="51"/>
      <c r="P77" s="52"/>
      <c r="R77" s="49"/>
    </row>
    <row r="78" spans="1:18" ht="124.5" customHeight="1">
      <c r="A78" s="85"/>
      <c r="B78" s="88"/>
      <c r="C78" s="91"/>
      <c r="D78" s="94"/>
      <c r="E78" s="94"/>
      <c r="F78" s="97"/>
      <c r="G78" s="82"/>
      <c r="H78" s="30" t="s">
        <v>27</v>
      </c>
      <c r="I78" s="30" t="s">
        <v>24</v>
      </c>
      <c r="J78" s="30" t="s">
        <v>270</v>
      </c>
      <c r="K78" s="30" t="s">
        <v>225</v>
      </c>
      <c r="L78" s="30" t="s">
        <v>155</v>
      </c>
      <c r="M78" s="70">
        <v>937.44</v>
      </c>
      <c r="N78" s="51"/>
      <c r="P78" s="52"/>
      <c r="R78" s="49"/>
    </row>
    <row r="79" spans="1:18" ht="15">
      <c r="A79" s="109" t="s">
        <v>254</v>
      </c>
      <c r="B79" s="117" t="s">
        <v>255</v>
      </c>
      <c r="C79" s="115" t="s">
        <v>262</v>
      </c>
      <c r="D79" s="100">
        <v>42736</v>
      </c>
      <c r="E79" s="100">
        <v>43100</v>
      </c>
      <c r="F79" s="111" t="s">
        <v>256</v>
      </c>
      <c r="G79" s="99" t="s">
        <v>121</v>
      </c>
      <c r="H79" s="30" t="s">
        <v>27</v>
      </c>
      <c r="I79" s="30" t="s">
        <v>24</v>
      </c>
      <c r="J79" s="30" t="s">
        <v>25</v>
      </c>
      <c r="K79" s="30" t="s">
        <v>257</v>
      </c>
      <c r="L79" s="30" t="s">
        <v>155</v>
      </c>
      <c r="M79" s="70">
        <v>0</v>
      </c>
      <c r="N79" s="51"/>
      <c r="P79" s="52"/>
      <c r="R79" s="49"/>
    </row>
    <row r="80" spans="1:18" ht="27" customHeight="1">
      <c r="A80" s="109"/>
      <c r="B80" s="117"/>
      <c r="C80" s="115"/>
      <c r="D80" s="100"/>
      <c r="E80" s="100"/>
      <c r="F80" s="111"/>
      <c r="G80" s="99"/>
      <c r="H80" s="30" t="s">
        <v>27</v>
      </c>
      <c r="I80" s="30" t="s">
        <v>24</v>
      </c>
      <c r="J80" s="30" t="s">
        <v>46</v>
      </c>
      <c r="K80" s="30" t="s">
        <v>257</v>
      </c>
      <c r="L80" s="30" t="s">
        <v>155</v>
      </c>
      <c r="M80" s="70">
        <v>0</v>
      </c>
      <c r="N80" s="51"/>
      <c r="P80" s="52"/>
      <c r="R80" s="49"/>
    </row>
    <row r="81" spans="1:18" ht="15">
      <c r="A81" s="109"/>
      <c r="B81" s="117"/>
      <c r="C81" s="115"/>
      <c r="D81" s="100"/>
      <c r="E81" s="100"/>
      <c r="F81" s="111"/>
      <c r="G81" s="99" t="s">
        <v>267</v>
      </c>
      <c r="H81" s="30" t="s">
        <v>27</v>
      </c>
      <c r="I81" s="30" t="s">
        <v>24</v>
      </c>
      <c r="J81" s="30" t="s">
        <v>25</v>
      </c>
      <c r="K81" s="30" t="s">
        <v>258</v>
      </c>
      <c r="L81" s="30" t="s">
        <v>155</v>
      </c>
      <c r="M81" s="70">
        <v>0</v>
      </c>
      <c r="N81" s="51"/>
      <c r="P81" s="52"/>
      <c r="R81" s="49"/>
    </row>
    <row r="82" spans="1:18" ht="33.75" customHeight="1">
      <c r="A82" s="109"/>
      <c r="B82" s="117"/>
      <c r="C82" s="115"/>
      <c r="D82" s="100"/>
      <c r="E82" s="100"/>
      <c r="F82" s="111"/>
      <c r="G82" s="99"/>
      <c r="H82" s="30" t="s">
        <v>27</v>
      </c>
      <c r="I82" s="30" t="s">
        <v>24</v>
      </c>
      <c r="J82" s="30" t="s">
        <v>46</v>
      </c>
      <c r="K82" s="30" t="s">
        <v>258</v>
      </c>
      <c r="L82" s="30" t="s">
        <v>155</v>
      </c>
      <c r="M82" s="70">
        <v>0</v>
      </c>
      <c r="N82" s="51"/>
      <c r="P82" s="52"/>
      <c r="R82" s="49"/>
    </row>
    <row r="83" spans="1:18" ht="38.25">
      <c r="A83" s="37">
        <v>23</v>
      </c>
      <c r="B83" s="33" t="s">
        <v>80</v>
      </c>
      <c r="C83" s="80"/>
      <c r="D83" s="75">
        <v>42736</v>
      </c>
      <c r="E83" s="75">
        <v>43100</v>
      </c>
      <c r="F83" s="77" t="s">
        <v>17</v>
      </c>
      <c r="G83" s="79"/>
      <c r="H83" s="30" t="s">
        <v>17</v>
      </c>
      <c r="I83" s="30" t="s">
        <v>17</v>
      </c>
      <c r="J83" s="30" t="s">
        <v>17</v>
      </c>
      <c r="K83" s="30" t="s">
        <v>17</v>
      </c>
      <c r="L83" s="30" t="s">
        <v>17</v>
      </c>
      <c r="M83" s="73">
        <f>SUM(M84:M95)</f>
        <v>40766.6</v>
      </c>
      <c r="N83" s="44">
        <f>SUM(N84:N94)</f>
        <v>137.1</v>
      </c>
      <c r="O83" s="44">
        <f>SUM(O84:O94)</f>
        <v>0</v>
      </c>
      <c r="P83" s="44">
        <v>43444.89999999999</v>
      </c>
      <c r="R83" s="49">
        <f t="shared" si="0"/>
        <v>-2678.2999999999884</v>
      </c>
    </row>
    <row r="84" spans="1:18" ht="22.5" customHeight="1">
      <c r="A84" s="116">
        <v>24</v>
      </c>
      <c r="B84" s="101" t="s">
        <v>181</v>
      </c>
      <c r="C84" s="115" t="s">
        <v>147</v>
      </c>
      <c r="D84" s="100">
        <v>42736</v>
      </c>
      <c r="E84" s="100">
        <v>43100</v>
      </c>
      <c r="F84" s="101" t="s">
        <v>184</v>
      </c>
      <c r="G84" s="99" t="s">
        <v>120</v>
      </c>
      <c r="H84" s="30" t="s">
        <v>27</v>
      </c>
      <c r="I84" s="30" t="s">
        <v>24</v>
      </c>
      <c r="J84" s="30" t="s">
        <v>75</v>
      </c>
      <c r="K84" s="30" t="s">
        <v>234</v>
      </c>
      <c r="L84" s="30" t="s">
        <v>161</v>
      </c>
      <c r="M84" s="70">
        <v>30525.4</v>
      </c>
      <c r="P84" s="52">
        <v>32984.4</v>
      </c>
      <c r="R84" s="49">
        <f t="shared" si="0"/>
        <v>-2459</v>
      </c>
    </row>
    <row r="85" spans="1:18" ht="20.25" customHeight="1">
      <c r="A85" s="116"/>
      <c r="B85" s="101"/>
      <c r="C85" s="115"/>
      <c r="D85" s="108"/>
      <c r="E85" s="108"/>
      <c r="F85" s="101"/>
      <c r="G85" s="99"/>
      <c r="H85" s="30" t="s">
        <v>27</v>
      </c>
      <c r="I85" s="30" t="s">
        <v>24</v>
      </c>
      <c r="J85" s="30" t="s">
        <v>75</v>
      </c>
      <c r="K85" s="30" t="s">
        <v>235</v>
      </c>
      <c r="L85" s="30" t="s">
        <v>161</v>
      </c>
      <c r="M85" s="70">
        <v>46.5</v>
      </c>
      <c r="P85" s="52">
        <v>80.5</v>
      </c>
      <c r="R85" s="49">
        <f t="shared" si="0"/>
        <v>-34</v>
      </c>
    </row>
    <row r="86" spans="1:18" ht="21" customHeight="1">
      <c r="A86" s="116"/>
      <c r="B86" s="101"/>
      <c r="C86" s="115"/>
      <c r="D86" s="108"/>
      <c r="E86" s="108"/>
      <c r="F86" s="101"/>
      <c r="G86" s="99"/>
      <c r="H86" s="30" t="s">
        <v>27</v>
      </c>
      <c r="I86" s="30" t="s">
        <v>24</v>
      </c>
      <c r="J86" s="30" t="s">
        <v>75</v>
      </c>
      <c r="K86" s="30" t="s">
        <v>235</v>
      </c>
      <c r="L86" s="30" t="s">
        <v>157</v>
      </c>
      <c r="M86" s="70">
        <v>2536.1</v>
      </c>
      <c r="N86" s="50">
        <v>137.1</v>
      </c>
      <c r="P86" s="52">
        <v>4871.2</v>
      </c>
      <c r="R86" s="49">
        <f t="shared" si="0"/>
        <v>-2335.1</v>
      </c>
    </row>
    <row r="87" spans="1:18" ht="18" customHeight="1">
      <c r="A87" s="116"/>
      <c r="B87" s="101"/>
      <c r="C87" s="115"/>
      <c r="D87" s="108"/>
      <c r="E87" s="108"/>
      <c r="F87" s="101"/>
      <c r="G87" s="99"/>
      <c r="H87" s="30" t="s">
        <v>27</v>
      </c>
      <c r="I87" s="30" t="s">
        <v>24</v>
      </c>
      <c r="J87" s="30" t="s">
        <v>75</v>
      </c>
      <c r="K87" s="30" t="s">
        <v>235</v>
      </c>
      <c r="L87" s="30" t="s">
        <v>158</v>
      </c>
      <c r="M87" s="70">
        <v>50.6</v>
      </c>
      <c r="P87" s="52">
        <v>92.2</v>
      </c>
      <c r="R87" s="49">
        <f t="shared" si="0"/>
        <v>-41.6</v>
      </c>
    </row>
    <row r="88" spans="1:18" s="58" customFormat="1" ht="28.5" customHeight="1">
      <c r="A88" s="116">
        <v>25</v>
      </c>
      <c r="B88" s="111" t="s">
        <v>146</v>
      </c>
      <c r="C88" s="115" t="s">
        <v>148</v>
      </c>
      <c r="D88" s="118">
        <v>42736</v>
      </c>
      <c r="E88" s="118">
        <v>43100</v>
      </c>
      <c r="F88" s="111" t="s">
        <v>184</v>
      </c>
      <c r="G88" s="119" t="s">
        <v>121</v>
      </c>
      <c r="H88" s="41" t="s">
        <v>27</v>
      </c>
      <c r="I88" s="41" t="s">
        <v>24</v>
      </c>
      <c r="J88" s="41" t="s">
        <v>75</v>
      </c>
      <c r="K88" s="41" t="s">
        <v>236</v>
      </c>
      <c r="L88" s="41" t="s">
        <v>161</v>
      </c>
      <c r="M88" s="70">
        <v>4438.3</v>
      </c>
      <c r="N88" s="57"/>
      <c r="P88" s="59">
        <v>2219.2</v>
      </c>
      <c r="R88" s="60">
        <f t="shared" si="0"/>
        <v>2219.1000000000004</v>
      </c>
    </row>
    <row r="89" spans="1:18" s="58" customFormat="1" ht="36.75" customHeight="1">
      <c r="A89" s="116"/>
      <c r="B89" s="111"/>
      <c r="C89" s="115"/>
      <c r="D89" s="118"/>
      <c r="E89" s="115"/>
      <c r="F89" s="111"/>
      <c r="G89" s="119"/>
      <c r="H89" s="41" t="s">
        <v>27</v>
      </c>
      <c r="I89" s="41" t="s">
        <v>24</v>
      </c>
      <c r="J89" s="41" t="s">
        <v>75</v>
      </c>
      <c r="K89" s="41" t="s">
        <v>236</v>
      </c>
      <c r="L89" s="41" t="s">
        <v>157</v>
      </c>
      <c r="M89" s="70">
        <v>393.1</v>
      </c>
      <c r="N89" s="57"/>
      <c r="P89" s="59">
        <v>196.4</v>
      </c>
      <c r="R89" s="60">
        <f t="shared" si="0"/>
        <v>196.70000000000002</v>
      </c>
    </row>
    <row r="90" spans="1:18" ht="130.5" customHeight="1">
      <c r="A90" s="37">
        <v>26</v>
      </c>
      <c r="B90" s="79" t="s">
        <v>243</v>
      </c>
      <c r="C90" s="67" t="s">
        <v>147</v>
      </c>
      <c r="D90" s="75">
        <v>42736</v>
      </c>
      <c r="E90" s="75">
        <v>43100</v>
      </c>
      <c r="F90" s="76" t="s">
        <v>185</v>
      </c>
      <c r="G90" s="74" t="s">
        <v>121</v>
      </c>
      <c r="H90" s="30" t="s">
        <v>27</v>
      </c>
      <c r="I90" s="30" t="s">
        <v>24</v>
      </c>
      <c r="J90" s="30" t="s">
        <v>75</v>
      </c>
      <c r="K90" s="30" t="s">
        <v>237</v>
      </c>
      <c r="L90" s="30" t="s">
        <v>157</v>
      </c>
      <c r="M90" s="70">
        <v>240.4</v>
      </c>
      <c r="P90" s="52">
        <v>428.2</v>
      </c>
      <c r="R90" s="49">
        <f t="shared" si="0"/>
        <v>-187.79999999999998</v>
      </c>
    </row>
    <row r="91" spans="1:18" ht="83.25" customHeight="1">
      <c r="A91" s="37">
        <v>27</v>
      </c>
      <c r="B91" s="79" t="s">
        <v>182</v>
      </c>
      <c r="C91" s="67" t="s">
        <v>147</v>
      </c>
      <c r="D91" s="75">
        <v>42736</v>
      </c>
      <c r="E91" s="75">
        <v>43100</v>
      </c>
      <c r="F91" s="76" t="s">
        <v>185</v>
      </c>
      <c r="G91" s="74" t="s">
        <v>121</v>
      </c>
      <c r="H91" s="30" t="s">
        <v>27</v>
      </c>
      <c r="I91" s="30" t="s">
        <v>24</v>
      </c>
      <c r="J91" s="30" t="s">
        <v>75</v>
      </c>
      <c r="K91" s="30" t="s">
        <v>238</v>
      </c>
      <c r="L91" s="30" t="s">
        <v>157</v>
      </c>
      <c r="M91" s="70">
        <v>1.1</v>
      </c>
      <c r="P91" s="52">
        <v>1.2</v>
      </c>
      <c r="R91" s="49">
        <f t="shared" si="0"/>
        <v>-0.09999999999999987</v>
      </c>
    </row>
    <row r="92" spans="1:18" s="35" customFormat="1" ht="35.25" customHeight="1">
      <c r="A92" s="116">
        <v>28</v>
      </c>
      <c r="B92" s="111" t="s">
        <v>183</v>
      </c>
      <c r="C92" s="115" t="s">
        <v>147</v>
      </c>
      <c r="D92" s="118">
        <v>42736</v>
      </c>
      <c r="E92" s="118">
        <v>43100</v>
      </c>
      <c r="F92" s="111" t="s">
        <v>185</v>
      </c>
      <c r="G92" s="119" t="s">
        <v>121</v>
      </c>
      <c r="H92" s="41" t="s">
        <v>27</v>
      </c>
      <c r="I92" s="41" t="s">
        <v>24</v>
      </c>
      <c r="J92" s="41" t="s">
        <v>75</v>
      </c>
      <c r="K92" s="41" t="s">
        <v>239</v>
      </c>
      <c r="L92" s="41" t="s">
        <v>161</v>
      </c>
      <c r="M92" s="70">
        <v>2074.2</v>
      </c>
      <c r="N92" s="61"/>
      <c r="P92" s="62">
        <v>2379.5</v>
      </c>
      <c r="R92" s="63">
        <f t="shared" si="0"/>
        <v>-305.3000000000002</v>
      </c>
    </row>
    <row r="93" spans="1:18" s="35" customFormat="1" ht="57.75" customHeight="1">
      <c r="A93" s="116"/>
      <c r="B93" s="111"/>
      <c r="C93" s="115"/>
      <c r="D93" s="118"/>
      <c r="E93" s="115"/>
      <c r="F93" s="111"/>
      <c r="G93" s="119"/>
      <c r="H93" s="41" t="s">
        <v>27</v>
      </c>
      <c r="I93" s="41" t="s">
        <v>24</v>
      </c>
      <c r="J93" s="41" t="s">
        <v>75</v>
      </c>
      <c r="K93" s="41" t="s">
        <v>239</v>
      </c>
      <c r="L93" s="41" t="s">
        <v>157</v>
      </c>
      <c r="M93" s="70">
        <v>220.1</v>
      </c>
      <c r="N93" s="61"/>
      <c r="P93" s="62">
        <v>175.5</v>
      </c>
      <c r="R93" s="63">
        <f t="shared" si="0"/>
        <v>44.599999999999994</v>
      </c>
    </row>
    <row r="94" spans="1:18" ht="128.25" customHeight="1">
      <c r="A94" s="37">
        <v>29</v>
      </c>
      <c r="B94" s="79" t="s">
        <v>199</v>
      </c>
      <c r="C94" s="67" t="s">
        <v>147</v>
      </c>
      <c r="D94" s="75">
        <v>42736</v>
      </c>
      <c r="E94" s="75">
        <v>43100</v>
      </c>
      <c r="F94" s="76" t="s">
        <v>185</v>
      </c>
      <c r="G94" s="74" t="s">
        <v>121</v>
      </c>
      <c r="H94" s="30" t="s">
        <v>27</v>
      </c>
      <c r="I94" s="30" t="s">
        <v>24</v>
      </c>
      <c r="J94" s="30" t="s">
        <v>75</v>
      </c>
      <c r="K94" s="30" t="s">
        <v>240</v>
      </c>
      <c r="L94" s="30" t="s">
        <v>157</v>
      </c>
      <c r="M94" s="70">
        <v>19.5</v>
      </c>
      <c r="P94" s="52">
        <v>16.6</v>
      </c>
      <c r="R94" s="49">
        <f t="shared" si="0"/>
        <v>2.8999999999999986</v>
      </c>
    </row>
    <row r="95" spans="1:18" ht="128.25" customHeight="1">
      <c r="A95" s="37">
        <v>30</v>
      </c>
      <c r="B95" s="79" t="s">
        <v>242</v>
      </c>
      <c r="C95" s="67" t="s">
        <v>147</v>
      </c>
      <c r="D95" s="75">
        <v>42736</v>
      </c>
      <c r="E95" s="75">
        <v>43100</v>
      </c>
      <c r="F95" s="76" t="s">
        <v>185</v>
      </c>
      <c r="G95" s="74" t="s">
        <v>121</v>
      </c>
      <c r="H95" s="30" t="s">
        <v>27</v>
      </c>
      <c r="I95" s="30" t="s">
        <v>24</v>
      </c>
      <c r="J95" s="30" t="s">
        <v>75</v>
      </c>
      <c r="K95" s="30" t="s">
        <v>241</v>
      </c>
      <c r="L95" s="30" t="s">
        <v>157</v>
      </c>
      <c r="M95" s="70">
        <v>221.3</v>
      </c>
      <c r="P95" s="52"/>
      <c r="R95" s="49"/>
    </row>
    <row r="96" spans="1:18" ht="15">
      <c r="A96" s="121"/>
      <c r="B96" s="121"/>
      <c r="C96" s="121"/>
      <c r="D96" s="121"/>
      <c r="E96" s="121"/>
      <c r="F96" s="121"/>
      <c r="G96" s="121"/>
      <c r="H96" s="30" t="s">
        <v>17</v>
      </c>
      <c r="I96" s="30" t="s">
        <v>17</v>
      </c>
      <c r="J96" s="30" t="s">
        <v>17</v>
      </c>
      <c r="K96" s="30" t="s">
        <v>17</v>
      </c>
      <c r="L96" s="30" t="s">
        <v>17</v>
      </c>
      <c r="M96" s="73">
        <f>M20+M83</f>
        <v>4467232.3999999985</v>
      </c>
      <c r="N96" s="44">
        <f>N20+N83</f>
        <v>51806.7</v>
      </c>
      <c r="O96" s="44">
        <f>O20+O83</f>
        <v>79.6</v>
      </c>
      <c r="P96" s="44">
        <v>4130108.1</v>
      </c>
      <c r="R96" s="49">
        <f t="shared" si="0"/>
        <v>337124.2999999984</v>
      </c>
    </row>
    <row r="100" spans="2:8" ht="15">
      <c r="B100" s="53" t="s">
        <v>209</v>
      </c>
      <c r="H100" s="54" t="s">
        <v>253</v>
      </c>
    </row>
    <row r="101" spans="1:13" ht="15" hidden="1">
      <c r="A101" s="112" t="s">
        <v>1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</row>
    <row r="102" spans="1:13" ht="15" hidden="1">
      <c r="A102" s="112" t="s">
        <v>2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</row>
    <row r="103" spans="1:13" ht="15" hidden="1">
      <c r="A103" s="112" t="s">
        <v>113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</row>
    <row r="104" spans="1:13" ht="15" hidden="1">
      <c r="A104" s="112" t="s">
        <v>22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</row>
    <row r="105" spans="1:13" ht="15" hidden="1">
      <c r="A105" s="112" t="s">
        <v>3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</row>
    <row r="106" ht="15" hidden="1">
      <c r="A106" s="39"/>
    </row>
    <row r="107" spans="1:13" ht="15" hidden="1">
      <c r="A107" s="121"/>
      <c r="B107" s="121"/>
      <c r="C107" s="108" t="s">
        <v>23</v>
      </c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</row>
    <row r="108" spans="1:13" ht="15" hidden="1">
      <c r="A108" s="121"/>
      <c r="B108" s="121"/>
      <c r="C108" s="108" t="s">
        <v>4</v>
      </c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</row>
    <row r="109" spans="1:13" ht="15" hidden="1">
      <c r="A109" s="115" t="s">
        <v>5</v>
      </c>
      <c r="B109" s="108" t="s">
        <v>20</v>
      </c>
      <c r="C109" s="122" t="s">
        <v>6</v>
      </c>
      <c r="D109" s="108" t="s">
        <v>7</v>
      </c>
      <c r="E109" s="108" t="s">
        <v>21</v>
      </c>
      <c r="F109" s="108" t="s">
        <v>8</v>
      </c>
      <c r="G109" s="108" t="s">
        <v>9</v>
      </c>
      <c r="H109" s="108" t="s">
        <v>10</v>
      </c>
      <c r="I109" s="108"/>
      <c r="J109" s="108"/>
      <c r="K109" s="108"/>
      <c r="L109" s="108"/>
      <c r="M109" s="108" t="s">
        <v>11</v>
      </c>
    </row>
    <row r="110" spans="1:13" ht="25.5" hidden="1">
      <c r="A110" s="115"/>
      <c r="B110" s="108"/>
      <c r="C110" s="122"/>
      <c r="D110" s="108"/>
      <c r="E110" s="108"/>
      <c r="F110" s="108"/>
      <c r="G110" s="108"/>
      <c r="H110" s="77" t="s">
        <v>12</v>
      </c>
      <c r="I110" s="77" t="s">
        <v>13</v>
      </c>
      <c r="J110" s="77" t="s">
        <v>14</v>
      </c>
      <c r="K110" s="77" t="s">
        <v>15</v>
      </c>
      <c r="L110" s="77" t="s">
        <v>16</v>
      </c>
      <c r="M110" s="108"/>
    </row>
    <row r="111" spans="1:13" ht="38.25" hidden="1">
      <c r="A111" s="37">
        <v>1</v>
      </c>
      <c r="B111" s="33" t="s">
        <v>33</v>
      </c>
      <c r="C111" s="69"/>
      <c r="D111" s="79"/>
      <c r="E111" s="79"/>
      <c r="F111" s="77" t="s">
        <v>17</v>
      </c>
      <c r="G111" s="79"/>
      <c r="H111" s="77" t="s">
        <v>17</v>
      </c>
      <c r="I111" s="77" t="s">
        <v>17</v>
      </c>
      <c r="J111" s="77" t="s">
        <v>17</v>
      </c>
      <c r="K111" s="77" t="s">
        <v>17</v>
      </c>
      <c r="L111" s="77" t="s">
        <v>17</v>
      </c>
      <c r="M111" s="46">
        <f>SUM(M112:M144)</f>
        <v>4380750.29</v>
      </c>
    </row>
    <row r="112" spans="1:13" ht="15" hidden="1">
      <c r="A112" s="83" t="s">
        <v>34</v>
      </c>
      <c r="B112" s="105" t="s">
        <v>35</v>
      </c>
      <c r="C112" s="69"/>
      <c r="D112" s="79"/>
      <c r="E112" s="79"/>
      <c r="F112" s="77"/>
      <c r="G112" s="79"/>
      <c r="H112" s="30">
        <v>974</v>
      </c>
      <c r="I112" s="30" t="s">
        <v>24</v>
      </c>
      <c r="J112" s="30" t="s">
        <v>25</v>
      </c>
      <c r="K112" s="30" t="s">
        <v>26</v>
      </c>
      <c r="L112" s="77">
        <v>111</v>
      </c>
      <c r="M112" s="47">
        <f>'[1]бюджетная роспись 15-16гг.'!$J$19/1000</f>
        <v>1323.04</v>
      </c>
    </row>
    <row r="113" spans="1:13" ht="15" customHeight="1" hidden="1">
      <c r="A113" s="84"/>
      <c r="B113" s="106"/>
      <c r="C113" s="69"/>
      <c r="D113" s="79"/>
      <c r="E113" s="79"/>
      <c r="F113" s="79"/>
      <c r="G113" s="79"/>
      <c r="H113" s="30">
        <v>974</v>
      </c>
      <c r="I113" s="30" t="s">
        <v>24</v>
      </c>
      <c r="J113" s="30" t="s">
        <v>25</v>
      </c>
      <c r="K113" s="30" t="s">
        <v>26</v>
      </c>
      <c r="L113" s="30" t="s">
        <v>30</v>
      </c>
      <c r="M113" s="47">
        <f>'[1]бюджетная роспись 15-16гг.'!$J$23/1000</f>
        <v>2197.4</v>
      </c>
    </row>
    <row r="114" spans="1:13" ht="15" hidden="1">
      <c r="A114" s="84"/>
      <c r="B114" s="106"/>
      <c r="C114" s="69"/>
      <c r="D114" s="79"/>
      <c r="E114" s="79"/>
      <c r="F114" s="79"/>
      <c r="G114" s="79"/>
      <c r="H114" s="30">
        <v>974</v>
      </c>
      <c r="I114" s="30" t="s">
        <v>24</v>
      </c>
      <c r="J114" s="30" t="s">
        <v>25</v>
      </c>
      <c r="K114" s="30" t="s">
        <v>26</v>
      </c>
      <c r="L114" s="30" t="s">
        <v>31</v>
      </c>
      <c r="M114" s="47">
        <f>'[1]бюджетная роспись 15-16гг.'!$J$30/1000</f>
        <v>333980.344</v>
      </c>
    </row>
    <row r="115" spans="1:13" ht="15" hidden="1">
      <c r="A115" s="84"/>
      <c r="B115" s="106"/>
      <c r="C115" s="69"/>
      <c r="D115" s="79"/>
      <c r="E115" s="79"/>
      <c r="F115" s="79"/>
      <c r="G115" s="79"/>
      <c r="H115" s="30">
        <v>974</v>
      </c>
      <c r="I115" s="30" t="s">
        <v>24</v>
      </c>
      <c r="J115" s="30" t="s">
        <v>25</v>
      </c>
      <c r="K115" s="30" t="s">
        <v>26</v>
      </c>
      <c r="L115" s="30" t="s">
        <v>32</v>
      </c>
      <c r="M115" s="47">
        <f>'[1]бюджетная роспись 15-16гг.'!$J$43/1000</f>
        <v>5641.88</v>
      </c>
    </row>
    <row r="116" spans="1:13" ht="15" hidden="1">
      <c r="A116" s="84"/>
      <c r="B116" s="106"/>
      <c r="C116" s="69"/>
      <c r="D116" s="79"/>
      <c r="E116" s="79"/>
      <c r="F116" s="79"/>
      <c r="G116" s="79"/>
      <c r="H116" s="30">
        <v>974</v>
      </c>
      <c r="I116" s="30" t="s">
        <v>24</v>
      </c>
      <c r="J116" s="30" t="s">
        <v>25</v>
      </c>
      <c r="K116" s="30" t="s">
        <v>26</v>
      </c>
      <c r="L116" s="30" t="s">
        <v>36</v>
      </c>
      <c r="M116" s="47">
        <f>'[1]бюджетная роспись 15-16гг.'!$J$56/1000</f>
        <v>656.47</v>
      </c>
    </row>
    <row r="117" spans="1:13" ht="15" hidden="1">
      <c r="A117" s="85"/>
      <c r="B117" s="107"/>
      <c r="C117" s="69"/>
      <c r="D117" s="79"/>
      <c r="E117" s="79"/>
      <c r="F117" s="79"/>
      <c r="G117" s="79"/>
      <c r="H117" s="30">
        <v>974</v>
      </c>
      <c r="I117" s="30" t="s">
        <v>24</v>
      </c>
      <c r="J117" s="30" t="s">
        <v>25</v>
      </c>
      <c r="K117" s="30" t="s">
        <v>26</v>
      </c>
      <c r="L117" s="30" t="s">
        <v>37</v>
      </c>
      <c r="M117" s="47">
        <f>'[1]бюджетная роспись 15-16гг.'!$J$58/1000</f>
        <v>0</v>
      </c>
    </row>
    <row r="118" spans="1:13" ht="51" hidden="1">
      <c r="A118" s="38" t="s">
        <v>38</v>
      </c>
      <c r="B118" s="79" t="s">
        <v>39</v>
      </c>
      <c r="C118" s="69"/>
      <c r="D118" s="79"/>
      <c r="E118" s="79"/>
      <c r="F118" s="79"/>
      <c r="G118" s="79"/>
      <c r="H118" s="30" t="s">
        <v>27</v>
      </c>
      <c r="I118" s="30" t="s">
        <v>24</v>
      </c>
      <c r="J118" s="30" t="s">
        <v>25</v>
      </c>
      <c r="K118" s="30" t="s">
        <v>28</v>
      </c>
      <c r="L118" s="30" t="s">
        <v>29</v>
      </c>
      <c r="M118" s="47">
        <f>'[1]бюджетная роспись 15-16гг.'!$J$77/1000</f>
        <v>15153.4</v>
      </c>
    </row>
    <row r="119" spans="1:13" ht="20.25" customHeight="1" hidden="1">
      <c r="A119" s="83" t="s">
        <v>42</v>
      </c>
      <c r="B119" s="105" t="s">
        <v>43</v>
      </c>
      <c r="C119" s="69"/>
      <c r="D119" s="79"/>
      <c r="E119" s="79"/>
      <c r="F119" s="79"/>
      <c r="G119" s="79"/>
      <c r="H119" s="30" t="s">
        <v>27</v>
      </c>
      <c r="I119" s="30" t="s">
        <v>24</v>
      </c>
      <c r="J119" s="30" t="s">
        <v>25</v>
      </c>
      <c r="K119" s="30" t="s">
        <v>40</v>
      </c>
      <c r="L119" s="30" t="s">
        <v>41</v>
      </c>
      <c r="M119" s="47">
        <f>'[1]бюджетная роспись 15-16гг.'!$J$82/1000</f>
        <v>23092.8</v>
      </c>
    </row>
    <row r="120" spans="1:13" ht="20.25" customHeight="1" hidden="1">
      <c r="A120" s="84"/>
      <c r="B120" s="106"/>
      <c r="C120" s="69"/>
      <c r="D120" s="79"/>
      <c r="E120" s="79"/>
      <c r="F120" s="79"/>
      <c r="G120" s="79"/>
      <c r="H120" s="30" t="s">
        <v>27</v>
      </c>
      <c r="I120" s="30" t="s">
        <v>24</v>
      </c>
      <c r="J120" s="30" t="s">
        <v>25</v>
      </c>
      <c r="K120" s="30" t="s">
        <v>40</v>
      </c>
      <c r="L120" s="30" t="s">
        <v>30</v>
      </c>
      <c r="M120" s="47">
        <f>'[1]бюджетная роспись 15-16гг.'!$J$86/1000</f>
        <v>68.7</v>
      </c>
    </row>
    <row r="121" spans="1:13" ht="20.25" customHeight="1" hidden="1">
      <c r="A121" s="84"/>
      <c r="B121" s="106"/>
      <c r="C121" s="69"/>
      <c r="D121" s="79"/>
      <c r="E121" s="79"/>
      <c r="F121" s="79"/>
      <c r="G121" s="79"/>
      <c r="H121" s="30" t="s">
        <v>27</v>
      </c>
      <c r="I121" s="30" t="s">
        <v>24</v>
      </c>
      <c r="J121" s="30" t="s">
        <v>25</v>
      </c>
      <c r="K121" s="30" t="s">
        <v>40</v>
      </c>
      <c r="L121" s="30" t="s">
        <v>31</v>
      </c>
      <c r="M121" s="47">
        <f>'[1]бюджетная роспись 15-16гг.'!$J$90/1000</f>
        <v>1438397.1</v>
      </c>
    </row>
    <row r="122" spans="1:13" ht="20.25" customHeight="1" hidden="1">
      <c r="A122" s="85"/>
      <c r="B122" s="107"/>
      <c r="C122" s="69"/>
      <c r="D122" s="79"/>
      <c r="E122" s="79"/>
      <c r="F122" s="79"/>
      <c r="G122" s="79"/>
      <c r="H122" s="30" t="s">
        <v>27</v>
      </c>
      <c r="I122" s="30" t="s">
        <v>24</v>
      </c>
      <c r="J122" s="30" t="s">
        <v>25</v>
      </c>
      <c r="K122" s="30" t="s">
        <v>40</v>
      </c>
      <c r="L122" s="30" t="s">
        <v>32</v>
      </c>
      <c r="M122" s="47">
        <f>'[1]бюджетная роспись 15-16гг.'!$J$94/1000</f>
        <v>26975.6</v>
      </c>
    </row>
    <row r="123" spans="1:13" ht="22.5" customHeight="1" hidden="1">
      <c r="A123" s="83" t="s">
        <v>44</v>
      </c>
      <c r="B123" s="105" t="s">
        <v>45</v>
      </c>
      <c r="C123" s="69"/>
      <c r="D123" s="79"/>
      <c r="E123" s="79"/>
      <c r="F123" s="79"/>
      <c r="G123" s="79"/>
      <c r="H123" s="30" t="s">
        <v>27</v>
      </c>
      <c r="I123" s="30" t="s">
        <v>24</v>
      </c>
      <c r="J123" s="30" t="s">
        <v>46</v>
      </c>
      <c r="K123" s="30" t="s">
        <v>47</v>
      </c>
      <c r="L123" s="30" t="s">
        <v>31</v>
      </c>
      <c r="M123" s="47">
        <f>'[1]бюджетная роспись 15-16гг.'!$J$100/1000</f>
        <v>319556.911</v>
      </c>
    </row>
    <row r="124" spans="1:13" ht="22.5" customHeight="1" hidden="1">
      <c r="A124" s="85"/>
      <c r="B124" s="107"/>
      <c r="C124" s="69"/>
      <c r="D124" s="79"/>
      <c r="E124" s="79"/>
      <c r="F124" s="79"/>
      <c r="G124" s="79"/>
      <c r="H124" s="30" t="s">
        <v>27</v>
      </c>
      <c r="I124" s="30" t="s">
        <v>24</v>
      </c>
      <c r="J124" s="30" t="s">
        <v>46</v>
      </c>
      <c r="K124" s="30" t="s">
        <v>47</v>
      </c>
      <c r="L124" s="30" t="s">
        <v>32</v>
      </c>
      <c r="M124" s="47">
        <f>'[1]бюджетная роспись 15-16гг.'!$J$113/1000</f>
        <v>10521.136</v>
      </c>
    </row>
    <row r="125" spans="1:13" ht="40.5" customHeight="1" hidden="1">
      <c r="A125" s="83" t="s">
        <v>48</v>
      </c>
      <c r="B125" s="105" t="s">
        <v>49</v>
      </c>
      <c r="C125" s="69"/>
      <c r="D125" s="79"/>
      <c r="E125" s="79"/>
      <c r="F125" s="79"/>
      <c r="G125" s="79"/>
      <c r="H125" s="30" t="s">
        <v>27</v>
      </c>
      <c r="I125" s="30" t="s">
        <v>24</v>
      </c>
      <c r="J125" s="30" t="s">
        <v>46</v>
      </c>
      <c r="K125" s="30" t="s">
        <v>50</v>
      </c>
      <c r="L125" s="30" t="s">
        <v>31</v>
      </c>
      <c r="M125" s="47">
        <f>'[1]бюджетная роспись 15-16гг.'!$J$172/1000</f>
        <v>1421956.9</v>
      </c>
    </row>
    <row r="126" spans="1:13" ht="40.5" customHeight="1" hidden="1">
      <c r="A126" s="85"/>
      <c r="B126" s="107"/>
      <c r="C126" s="69"/>
      <c r="D126" s="79"/>
      <c r="E126" s="79"/>
      <c r="F126" s="79"/>
      <c r="G126" s="79"/>
      <c r="H126" s="30" t="s">
        <v>27</v>
      </c>
      <c r="I126" s="30" t="s">
        <v>24</v>
      </c>
      <c r="J126" s="30" t="s">
        <v>46</v>
      </c>
      <c r="K126" s="30" t="s">
        <v>50</v>
      </c>
      <c r="L126" s="30" t="s">
        <v>32</v>
      </c>
      <c r="M126" s="47">
        <f>'[1]бюджетная роспись 15-16гг.'!$J$175/1000</f>
        <v>30395.6</v>
      </c>
    </row>
    <row r="127" spans="1:13" ht="38.25" hidden="1">
      <c r="A127" s="38" t="s">
        <v>51</v>
      </c>
      <c r="B127" s="79" t="s">
        <v>52</v>
      </c>
      <c r="C127" s="69"/>
      <c r="D127" s="79"/>
      <c r="E127" s="79"/>
      <c r="F127" s="79"/>
      <c r="G127" s="79"/>
      <c r="H127" s="30" t="s">
        <v>27</v>
      </c>
      <c r="I127" s="30" t="s">
        <v>24</v>
      </c>
      <c r="J127" s="30" t="s">
        <v>46</v>
      </c>
      <c r="K127" s="30" t="s">
        <v>53</v>
      </c>
      <c r="L127" s="30" t="s">
        <v>31</v>
      </c>
      <c r="M127" s="47">
        <f>'[1]бюджетная роспись 15-16гг.'!$J$127/1000</f>
        <v>308304.509</v>
      </c>
    </row>
    <row r="128" spans="1:13" ht="25.5" hidden="1">
      <c r="A128" s="38" t="s">
        <v>54</v>
      </c>
      <c r="B128" s="79" t="s">
        <v>55</v>
      </c>
      <c r="C128" s="69"/>
      <c r="D128" s="79"/>
      <c r="E128" s="79"/>
      <c r="F128" s="79"/>
      <c r="G128" s="79"/>
      <c r="H128" s="30" t="s">
        <v>27</v>
      </c>
      <c r="I128" s="30" t="s">
        <v>24</v>
      </c>
      <c r="J128" s="30" t="s">
        <v>46</v>
      </c>
      <c r="K128" s="30" t="s">
        <v>56</v>
      </c>
      <c r="L128" s="30" t="s">
        <v>31</v>
      </c>
      <c r="M128" s="47">
        <f>'[1]бюджетная роспись 15-16гг.'!$J$141/1000</f>
        <v>8690</v>
      </c>
    </row>
    <row r="129" spans="1:13" ht="15" hidden="1">
      <c r="A129" s="83" t="s">
        <v>57</v>
      </c>
      <c r="B129" s="105" t="s">
        <v>58</v>
      </c>
      <c r="C129" s="69"/>
      <c r="D129" s="79"/>
      <c r="E129" s="79"/>
      <c r="F129" s="79"/>
      <c r="G129" s="79"/>
      <c r="H129" s="30" t="s">
        <v>27</v>
      </c>
      <c r="I129" s="30" t="s">
        <v>24</v>
      </c>
      <c r="J129" s="30" t="s">
        <v>25</v>
      </c>
      <c r="K129" s="30" t="s">
        <v>59</v>
      </c>
      <c r="L129" s="30" t="s">
        <v>30</v>
      </c>
      <c r="M129" s="47">
        <f>'[1]бюджетная роспись 15-16гг.'!$J$63/1000</f>
        <v>3018</v>
      </c>
    </row>
    <row r="130" spans="1:13" ht="15" hidden="1">
      <c r="A130" s="84"/>
      <c r="B130" s="106"/>
      <c r="C130" s="69"/>
      <c r="D130" s="79"/>
      <c r="E130" s="79"/>
      <c r="F130" s="79"/>
      <c r="G130" s="79"/>
      <c r="H130" s="30" t="s">
        <v>27</v>
      </c>
      <c r="I130" s="30" t="s">
        <v>24</v>
      </c>
      <c r="J130" s="30" t="s">
        <v>25</v>
      </c>
      <c r="K130" s="30" t="s">
        <v>59</v>
      </c>
      <c r="L130" s="30" t="s">
        <v>29</v>
      </c>
      <c r="M130" s="47">
        <f>'[1]бюджетная роспись 15-16гг.'!$J$66/1000</f>
        <v>61154.100000000006</v>
      </c>
    </row>
    <row r="131" spans="1:13" ht="15" hidden="1">
      <c r="A131" s="85"/>
      <c r="B131" s="107"/>
      <c r="C131" s="69"/>
      <c r="D131" s="79"/>
      <c r="E131" s="79"/>
      <c r="F131" s="79"/>
      <c r="G131" s="79"/>
      <c r="H131" s="30" t="s">
        <v>27</v>
      </c>
      <c r="I131" s="30" t="s">
        <v>24</v>
      </c>
      <c r="J131" s="30" t="s">
        <v>25</v>
      </c>
      <c r="K131" s="30" t="s">
        <v>59</v>
      </c>
      <c r="L131" s="30" t="s">
        <v>60</v>
      </c>
      <c r="M131" s="47">
        <f>'[1]бюджетная роспись 15-16гг.'!$J$69/1000</f>
        <v>1400.5</v>
      </c>
    </row>
    <row r="132" spans="1:13" ht="15" hidden="1">
      <c r="A132" s="83" t="s">
        <v>61</v>
      </c>
      <c r="B132" s="105" t="s">
        <v>62</v>
      </c>
      <c r="C132" s="69"/>
      <c r="D132" s="79"/>
      <c r="E132" s="79"/>
      <c r="F132" s="79"/>
      <c r="G132" s="79"/>
      <c r="H132" s="30" t="s">
        <v>27</v>
      </c>
      <c r="I132" s="30" t="s">
        <v>24</v>
      </c>
      <c r="J132" s="30" t="s">
        <v>46</v>
      </c>
      <c r="K132" s="30" t="s">
        <v>59</v>
      </c>
      <c r="L132" s="30" t="s">
        <v>29</v>
      </c>
      <c r="M132" s="47">
        <f>'[1]бюджетная роспись 15-16гг.'!$J$156/1000</f>
        <v>110952.5</v>
      </c>
    </row>
    <row r="133" spans="1:13" ht="15" hidden="1">
      <c r="A133" s="85"/>
      <c r="B133" s="107"/>
      <c r="C133" s="69"/>
      <c r="D133" s="79"/>
      <c r="E133" s="79"/>
      <c r="F133" s="79"/>
      <c r="G133" s="79"/>
      <c r="H133" s="30" t="s">
        <v>27</v>
      </c>
      <c r="I133" s="30" t="s">
        <v>24</v>
      </c>
      <c r="J133" s="30" t="s">
        <v>46</v>
      </c>
      <c r="K133" s="30" t="s">
        <v>59</v>
      </c>
      <c r="L133" s="30" t="s">
        <v>60</v>
      </c>
      <c r="M133" s="47">
        <f>'[1]бюджетная роспись 15-16гг.'!$J$159/1000</f>
        <v>2009.5</v>
      </c>
    </row>
    <row r="134" spans="1:13" ht="27.75" customHeight="1" hidden="1">
      <c r="A134" s="83" t="s">
        <v>63</v>
      </c>
      <c r="B134" s="105" t="s">
        <v>64</v>
      </c>
      <c r="C134" s="69"/>
      <c r="D134" s="79"/>
      <c r="E134" s="79"/>
      <c r="F134" s="79"/>
      <c r="G134" s="79"/>
      <c r="H134" s="30" t="s">
        <v>27</v>
      </c>
      <c r="I134" s="30" t="s">
        <v>24</v>
      </c>
      <c r="J134" s="30" t="s">
        <v>24</v>
      </c>
      <c r="K134" s="30" t="s">
        <v>59</v>
      </c>
      <c r="L134" s="30" t="s">
        <v>29</v>
      </c>
      <c r="M134" s="47">
        <f>'[1]бюджетная роспись 15-16гг.'!$J$182/1000</f>
        <v>4635.23</v>
      </c>
    </row>
    <row r="135" spans="1:13" ht="27.75" customHeight="1" hidden="1">
      <c r="A135" s="85"/>
      <c r="B135" s="107"/>
      <c r="C135" s="69"/>
      <c r="D135" s="79"/>
      <c r="E135" s="79"/>
      <c r="F135" s="79"/>
      <c r="G135" s="79"/>
      <c r="H135" s="30" t="s">
        <v>27</v>
      </c>
      <c r="I135" s="30" t="s">
        <v>24</v>
      </c>
      <c r="J135" s="30" t="s">
        <v>24</v>
      </c>
      <c r="K135" s="30" t="s">
        <v>59</v>
      </c>
      <c r="L135" s="30" t="s">
        <v>60</v>
      </c>
      <c r="M135" s="47">
        <f>'[1]бюджетная роспись 15-16гг.'!$J$185/1000</f>
        <v>110.67</v>
      </c>
    </row>
    <row r="136" spans="1:13" ht="45.75" customHeight="1" hidden="1">
      <c r="A136" s="83" t="s">
        <v>65</v>
      </c>
      <c r="B136" s="105" t="s">
        <v>66</v>
      </c>
      <c r="C136" s="69"/>
      <c r="D136" s="79"/>
      <c r="E136" s="79"/>
      <c r="F136" s="79"/>
      <c r="G136" s="79"/>
      <c r="H136" s="30" t="s">
        <v>27</v>
      </c>
      <c r="I136" s="30" t="s">
        <v>24</v>
      </c>
      <c r="J136" s="30" t="s">
        <v>25</v>
      </c>
      <c r="K136" s="30" t="s">
        <v>67</v>
      </c>
      <c r="L136" s="30" t="s">
        <v>68</v>
      </c>
      <c r="M136" s="47">
        <v>1413.642</v>
      </c>
    </row>
    <row r="137" spans="1:13" ht="45.75" customHeight="1" hidden="1">
      <c r="A137" s="85"/>
      <c r="B137" s="107"/>
      <c r="C137" s="69"/>
      <c r="D137" s="79"/>
      <c r="E137" s="79"/>
      <c r="F137" s="79"/>
      <c r="G137" s="79"/>
      <c r="H137" s="30" t="s">
        <v>27</v>
      </c>
      <c r="I137" s="30" t="s">
        <v>24</v>
      </c>
      <c r="J137" s="30" t="s">
        <v>25</v>
      </c>
      <c r="K137" s="30" t="s">
        <v>67</v>
      </c>
      <c r="L137" s="30" t="s">
        <v>29</v>
      </c>
      <c r="M137" s="47">
        <v>92996.358</v>
      </c>
    </row>
    <row r="138" spans="1:13" ht="76.5" hidden="1">
      <c r="A138" s="38" t="s">
        <v>69</v>
      </c>
      <c r="B138" s="79" t="s">
        <v>70</v>
      </c>
      <c r="C138" s="69"/>
      <c r="D138" s="79"/>
      <c r="E138" s="79"/>
      <c r="F138" s="79"/>
      <c r="G138" s="79"/>
      <c r="H138" s="30" t="s">
        <v>27</v>
      </c>
      <c r="I138" s="30" t="s">
        <v>24</v>
      </c>
      <c r="J138" s="30" t="s">
        <v>46</v>
      </c>
      <c r="K138" s="30" t="s">
        <v>67</v>
      </c>
      <c r="L138" s="30" t="s">
        <v>29</v>
      </c>
      <c r="M138" s="47">
        <v>27744.2</v>
      </c>
    </row>
    <row r="139" spans="1:13" ht="89.25" hidden="1">
      <c r="A139" s="38" t="s">
        <v>71</v>
      </c>
      <c r="B139" s="79" t="s">
        <v>72</v>
      </c>
      <c r="C139" s="69"/>
      <c r="D139" s="79"/>
      <c r="E139" s="79"/>
      <c r="F139" s="79"/>
      <c r="G139" s="79"/>
      <c r="H139" s="41" t="s">
        <v>27</v>
      </c>
      <c r="I139" s="41" t="s">
        <v>24</v>
      </c>
      <c r="J139" s="41" t="s">
        <v>46</v>
      </c>
      <c r="K139" s="41" t="s">
        <v>67</v>
      </c>
      <c r="L139" s="41" t="s">
        <v>29</v>
      </c>
      <c r="M139" s="48">
        <v>6000</v>
      </c>
    </row>
    <row r="140" spans="1:13" ht="76.5" hidden="1">
      <c r="A140" s="38" t="s">
        <v>73</v>
      </c>
      <c r="B140" s="79" t="s">
        <v>74</v>
      </c>
      <c r="C140" s="69"/>
      <c r="D140" s="79"/>
      <c r="E140" s="79"/>
      <c r="F140" s="79"/>
      <c r="G140" s="79"/>
      <c r="H140" s="30" t="s">
        <v>27</v>
      </c>
      <c r="I140" s="30" t="s">
        <v>24</v>
      </c>
      <c r="J140" s="30" t="s">
        <v>75</v>
      </c>
      <c r="K140" s="30" t="s">
        <v>76</v>
      </c>
      <c r="L140" s="30" t="s">
        <v>31</v>
      </c>
      <c r="M140" s="47">
        <f>'[1]бюджетная роспись 15-16гг.'!$J$200/1000</f>
        <v>116678.2</v>
      </c>
    </row>
    <row r="141" spans="1:13" ht="25.5" customHeight="1" hidden="1">
      <c r="A141" s="83" t="s">
        <v>77</v>
      </c>
      <c r="B141" s="105" t="s">
        <v>78</v>
      </c>
      <c r="C141" s="69"/>
      <c r="D141" s="79"/>
      <c r="E141" s="79"/>
      <c r="F141" s="79"/>
      <c r="G141" s="79"/>
      <c r="H141" s="30" t="s">
        <v>27</v>
      </c>
      <c r="I141" s="30" t="s">
        <v>24</v>
      </c>
      <c r="J141" s="30" t="s">
        <v>75</v>
      </c>
      <c r="K141" s="30" t="s">
        <v>79</v>
      </c>
      <c r="L141" s="30" t="s">
        <v>41</v>
      </c>
      <c r="M141" s="47">
        <f>'[1]бюджетная роспись 15-16гг.'!$J$214/1000</f>
        <v>5443.1</v>
      </c>
    </row>
    <row r="142" spans="1:13" ht="25.5" customHeight="1" hidden="1">
      <c r="A142" s="84"/>
      <c r="B142" s="106"/>
      <c r="C142" s="69"/>
      <c r="D142" s="79"/>
      <c r="E142" s="79"/>
      <c r="F142" s="79"/>
      <c r="G142" s="79"/>
      <c r="H142" s="30" t="s">
        <v>27</v>
      </c>
      <c r="I142" s="30" t="s">
        <v>24</v>
      </c>
      <c r="J142" s="30" t="s">
        <v>75</v>
      </c>
      <c r="K142" s="30" t="s">
        <v>79</v>
      </c>
      <c r="L142" s="30" t="s">
        <v>30</v>
      </c>
      <c r="M142" s="47">
        <f>'[1]бюджетная роспись 15-16гг.'!$J$218/1000</f>
        <v>265</v>
      </c>
    </row>
    <row r="143" spans="1:13" ht="25.5" customHeight="1" hidden="1">
      <c r="A143" s="84"/>
      <c r="B143" s="106"/>
      <c r="C143" s="69"/>
      <c r="D143" s="79"/>
      <c r="E143" s="79"/>
      <c r="F143" s="79"/>
      <c r="G143" s="79"/>
      <c r="H143" s="30" t="s">
        <v>27</v>
      </c>
      <c r="I143" s="30" t="s">
        <v>24</v>
      </c>
      <c r="J143" s="30" t="s">
        <v>75</v>
      </c>
      <c r="K143" s="30" t="s">
        <v>79</v>
      </c>
      <c r="L143" s="30" t="s">
        <v>36</v>
      </c>
      <c r="M143" s="47">
        <f>'[1]бюджетная роспись 15-16гг.'!$J$224/1000</f>
        <v>13.515</v>
      </c>
    </row>
    <row r="144" spans="1:13" ht="25.5" customHeight="1" hidden="1">
      <c r="A144" s="85"/>
      <c r="B144" s="107"/>
      <c r="C144" s="69"/>
      <c r="D144" s="79"/>
      <c r="E144" s="79"/>
      <c r="F144" s="79"/>
      <c r="G144" s="79"/>
      <c r="H144" s="30" t="s">
        <v>27</v>
      </c>
      <c r="I144" s="30" t="s">
        <v>24</v>
      </c>
      <c r="J144" s="30" t="s">
        <v>75</v>
      </c>
      <c r="K144" s="30" t="s">
        <v>79</v>
      </c>
      <c r="L144" s="30" t="s">
        <v>37</v>
      </c>
      <c r="M144" s="47">
        <f>'[1]бюджетная роспись 15-16гг.'!$J$226/1000</f>
        <v>3.985</v>
      </c>
    </row>
    <row r="145" spans="1:13" ht="38.25" hidden="1">
      <c r="A145" s="40" t="s">
        <v>18</v>
      </c>
      <c r="B145" s="33" t="s">
        <v>80</v>
      </c>
      <c r="C145" s="69"/>
      <c r="D145" s="79"/>
      <c r="E145" s="79"/>
      <c r="F145" s="77" t="s">
        <v>17</v>
      </c>
      <c r="G145" s="79"/>
      <c r="H145" s="30" t="s">
        <v>17</v>
      </c>
      <c r="I145" s="30" t="s">
        <v>17</v>
      </c>
      <c r="J145" s="30" t="s">
        <v>17</v>
      </c>
      <c r="K145" s="30" t="s">
        <v>17</v>
      </c>
      <c r="L145" s="30" t="s">
        <v>17</v>
      </c>
      <c r="M145" s="46">
        <f>SUM(M146:M169)</f>
        <v>206767.6</v>
      </c>
    </row>
    <row r="146" spans="1:13" ht="15" hidden="1">
      <c r="A146" s="123" t="s">
        <v>81</v>
      </c>
      <c r="B146" s="105" t="s">
        <v>82</v>
      </c>
      <c r="C146" s="69"/>
      <c r="D146" s="79"/>
      <c r="E146" s="79"/>
      <c r="F146" s="77"/>
      <c r="G146" s="79"/>
      <c r="H146" s="30" t="s">
        <v>27</v>
      </c>
      <c r="I146" s="30" t="s">
        <v>24</v>
      </c>
      <c r="J146" s="30" t="s">
        <v>75</v>
      </c>
      <c r="K146" s="30" t="s">
        <v>110</v>
      </c>
      <c r="L146" s="30" t="s">
        <v>86</v>
      </c>
      <c r="M146" s="47">
        <f>'[1]бюджетная роспись 15-16гг.'!$J$233/1000</f>
        <v>28285</v>
      </c>
    </row>
    <row r="147" spans="1:13" ht="15" hidden="1">
      <c r="A147" s="124"/>
      <c r="B147" s="106"/>
      <c r="C147" s="69"/>
      <c r="D147" s="79"/>
      <c r="E147" s="79"/>
      <c r="F147" s="77"/>
      <c r="G147" s="79"/>
      <c r="H147" s="30" t="s">
        <v>27</v>
      </c>
      <c r="I147" s="30" t="s">
        <v>24</v>
      </c>
      <c r="J147" s="30" t="s">
        <v>75</v>
      </c>
      <c r="K147" s="30" t="s">
        <v>110</v>
      </c>
      <c r="L147" s="30" t="s">
        <v>87</v>
      </c>
      <c r="M147" s="47">
        <f>'[1]бюджетная роспись 15-16гг.'!$J$236/1000</f>
        <v>4699.4</v>
      </c>
    </row>
    <row r="148" spans="1:13" ht="15" hidden="1">
      <c r="A148" s="124"/>
      <c r="B148" s="106"/>
      <c r="C148" s="69"/>
      <c r="D148" s="79"/>
      <c r="E148" s="79"/>
      <c r="F148" s="77"/>
      <c r="G148" s="79"/>
      <c r="H148" s="30" t="s">
        <v>27</v>
      </c>
      <c r="I148" s="30" t="s">
        <v>24</v>
      </c>
      <c r="J148" s="30" t="s">
        <v>75</v>
      </c>
      <c r="K148" s="30" t="s">
        <v>111</v>
      </c>
      <c r="L148" s="30" t="s">
        <v>87</v>
      </c>
      <c r="M148" s="47">
        <f>'[1]бюджетная роспись 15-16гг.'!$J$241/1000</f>
        <v>80.5</v>
      </c>
    </row>
    <row r="149" spans="1:13" ht="15" hidden="1">
      <c r="A149" s="124"/>
      <c r="B149" s="106"/>
      <c r="C149" s="69"/>
      <c r="D149" s="79"/>
      <c r="E149" s="79"/>
      <c r="F149" s="77"/>
      <c r="G149" s="79"/>
      <c r="H149" s="30" t="s">
        <v>27</v>
      </c>
      <c r="I149" s="30" t="s">
        <v>24</v>
      </c>
      <c r="J149" s="30" t="s">
        <v>75</v>
      </c>
      <c r="K149" s="30" t="s">
        <v>111</v>
      </c>
      <c r="L149" s="30" t="s">
        <v>30</v>
      </c>
      <c r="M149" s="47">
        <f>'[1]бюджетная роспись 15-16гг.'!$J$246/1000</f>
        <v>3449.3</v>
      </c>
    </row>
    <row r="150" spans="1:13" ht="15" hidden="1">
      <c r="A150" s="124"/>
      <c r="B150" s="106"/>
      <c r="C150" s="69"/>
      <c r="D150" s="79"/>
      <c r="E150" s="79"/>
      <c r="F150" s="77"/>
      <c r="G150" s="79"/>
      <c r="H150" s="30" t="s">
        <v>27</v>
      </c>
      <c r="I150" s="30" t="s">
        <v>24</v>
      </c>
      <c r="J150" s="30" t="s">
        <v>75</v>
      </c>
      <c r="K150" s="30" t="s">
        <v>111</v>
      </c>
      <c r="L150" s="30" t="s">
        <v>36</v>
      </c>
      <c r="M150" s="47">
        <f>'[1]бюджетная роспись 15-16гг.'!$J$254/1000</f>
        <v>128.4</v>
      </c>
    </row>
    <row r="151" spans="1:13" ht="15" hidden="1">
      <c r="A151" s="124"/>
      <c r="B151" s="106"/>
      <c r="C151" s="69"/>
      <c r="D151" s="79"/>
      <c r="E151" s="79"/>
      <c r="F151" s="77"/>
      <c r="G151" s="79"/>
      <c r="H151" s="30" t="s">
        <v>27</v>
      </c>
      <c r="I151" s="30" t="s">
        <v>24</v>
      </c>
      <c r="J151" s="30" t="s">
        <v>75</v>
      </c>
      <c r="K151" s="30" t="s">
        <v>111</v>
      </c>
      <c r="L151" s="30" t="s">
        <v>37</v>
      </c>
      <c r="M151" s="47">
        <f>'[1]бюджетная роспись 15-16гг.'!$J$256/1000</f>
        <v>4.4</v>
      </c>
    </row>
    <row r="152" spans="1:13" ht="15" hidden="1">
      <c r="A152" s="125"/>
      <c r="B152" s="107"/>
      <c r="C152" s="69"/>
      <c r="D152" s="79"/>
      <c r="E152" s="79"/>
      <c r="F152" s="77"/>
      <c r="G152" s="79"/>
      <c r="H152" s="30" t="s">
        <v>27</v>
      </c>
      <c r="I152" s="30" t="s">
        <v>24</v>
      </c>
      <c r="J152" s="30" t="s">
        <v>75</v>
      </c>
      <c r="K152" s="30" t="s">
        <v>112</v>
      </c>
      <c r="L152" s="30" t="s">
        <v>30</v>
      </c>
      <c r="M152" s="48">
        <f>'[1]бюджетная роспись 15-16гг.'!$J$192/1000</f>
        <v>1707.4</v>
      </c>
    </row>
    <row r="153" spans="1:13" ht="15" hidden="1">
      <c r="A153" s="123" t="s">
        <v>83</v>
      </c>
      <c r="B153" s="105" t="s">
        <v>84</v>
      </c>
      <c r="C153" s="69"/>
      <c r="D153" s="79"/>
      <c r="E153" s="79"/>
      <c r="F153" s="77"/>
      <c r="G153" s="79"/>
      <c r="H153" s="30" t="s">
        <v>27</v>
      </c>
      <c r="I153" s="30" t="s">
        <v>24</v>
      </c>
      <c r="J153" s="30" t="s">
        <v>75</v>
      </c>
      <c r="K153" s="30" t="s">
        <v>85</v>
      </c>
      <c r="L153" s="30" t="s">
        <v>86</v>
      </c>
      <c r="M153" s="47">
        <f>'[1]бюджетная роспись 15-16гг.'!$J$261/1000</f>
        <v>1878.7</v>
      </c>
    </row>
    <row r="154" spans="1:13" ht="15" hidden="1">
      <c r="A154" s="124"/>
      <c r="B154" s="106"/>
      <c r="C154" s="69"/>
      <c r="D154" s="79"/>
      <c r="E154" s="79"/>
      <c r="F154" s="77"/>
      <c r="G154" s="79"/>
      <c r="H154" s="30" t="s">
        <v>27</v>
      </c>
      <c r="I154" s="30" t="s">
        <v>24</v>
      </c>
      <c r="J154" s="30" t="s">
        <v>75</v>
      </c>
      <c r="K154" s="30" t="s">
        <v>85</v>
      </c>
      <c r="L154" s="30" t="s">
        <v>87</v>
      </c>
      <c r="M154" s="47">
        <f>'[1]бюджетная роспись 15-16гг.'!$J$264/1000</f>
        <v>340.5</v>
      </c>
    </row>
    <row r="155" spans="1:13" ht="15" hidden="1">
      <c r="A155" s="124"/>
      <c r="B155" s="106"/>
      <c r="C155" s="69"/>
      <c r="D155" s="79"/>
      <c r="E155" s="79"/>
      <c r="F155" s="77"/>
      <c r="G155" s="79"/>
      <c r="H155" s="30" t="s">
        <v>27</v>
      </c>
      <c r="I155" s="30" t="s">
        <v>24</v>
      </c>
      <c r="J155" s="30" t="s">
        <v>75</v>
      </c>
      <c r="K155" s="30" t="s">
        <v>85</v>
      </c>
      <c r="L155" s="30" t="s">
        <v>30</v>
      </c>
      <c r="M155" s="47">
        <f>'[1]бюджетная роспись 15-16гг.'!$J$268/1000</f>
        <v>253.6</v>
      </c>
    </row>
    <row r="156" spans="1:13" ht="15" hidden="1">
      <c r="A156" s="124"/>
      <c r="B156" s="106"/>
      <c r="C156" s="69"/>
      <c r="D156" s="79"/>
      <c r="E156" s="79"/>
      <c r="F156" s="77"/>
      <c r="G156" s="79"/>
      <c r="H156" s="30" t="s">
        <v>27</v>
      </c>
      <c r="I156" s="30" t="s">
        <v>24</v>
      </c>
      <c r="J156" s="30" t="s">
        <v>75</v>
      </c>
      <c r="K156" s="30" t="s">
        <v>88</v>
      </c>
      <c r="L156" s="30" t="s">
        <v>86</v>
      </c>
      <c r="M156" s="47">
        <f>'[1]бюджетная роспись 15-16гг.'!$J$273/1000</f>
        <v>2114.7</v>
      </c>
    </row>
    <row r="157" spans="1:13" ht="15" hidden="1">
      <c r="A157" s="124"/>
      <c r="B157" s="106"/>
      <c r="C157" s="69"/>
      <c r="D157" s="79"/>
      <c r="E157" s="79"/>
      <c r="F157" s="77"/>
      <c r="G157" s="79"/>
      <c r="H157" s="30" t="s">
        <v>27</v>
      </c>
      <c r="I157" s="30" t="s">
        <v>24</v>
      </c>
      <c r="J157" s="30" t="s">
        <v>75</v>
      </c>
      <c r="K157" s="30" t="s">
        <v>88</v>
      </c>
      <c r="L157" s="30" t="s">
        <v>87</v>
      </c>
      <c r="M157" s="47">
        <f>'[1]бюджетная роспись 15-16гг.'!$J$276/1000</f>
        <v>383.2</v>
      </c>
    </row>
    <row r="158" spans="1:13" ht="15" hidden="1">
      <c r="A158" s="124"/>
      <c r="B158" s="106"/>
      <c r="C158" s="69"/>
      <c r="D158" s="79"/>
      <c r="E158" s="79"/>
      <c r="F158" s="77"/>
      <c r="G158" s="79"/>
      <c r="H158" s="30" t="s">
        <v>27</v>
      </c>
      <c r="I158" s="30" t="s">
        <v>24</v>
      </c>
      <c r="J158" s="30" t="s">
        <v>75</v>
      </c>
      <c r="K158" s="30" t="s">
        <v>88</v>
      </c>
      <c r="L158" s="30" t="s">
        <v>30</v>
      </c>
      <c r="M158" s="47">
        <f>'[1]бюджетная роспись 15-16гг.'!$J$280/1000</f>
        <v>337.8</v>
      </c>
    </row>
    <row r="159" spans="1:13" ht="15" hidden="1">
      <c r="A159" s="124"/>
      <c r="B159" s="106"/>
      <c r="C159" s="69"/>
      <c r="D159" s="79"/>
      <c r="E159" s="79"/>
      <c r="F159" s="77"/>
      <c r="G159" s="79"/>
      <c r="H159" s="30" t="s">
        <v>27</v>
      </c>
      <c r="I159" s="30" t="s">
        <v>24</v>
      </c>
      <c r="J159" s="30" t="s">
        <v>75</v>
      </c>
      <c r="K159" s="30" t="s">
        <v>89</v>
      </c>
      <c r="L159" s="30" t="s">
        <v>30</v>
      </c>
      <c r="M159" s="47">
        <f>'[1]бюджетная роспись 15-16гг.'!$J$285/1000</f>
        <v>238.2</v>
      </c>
    </row>
    <row r="160" spans="1:13" ht="15" hidden="1">
      <c r="A160" s="125"/>
      <c r="B160" s="107"/>
      <c r="C160" s="69"/>
      <c r="D160" s="79"/>
      <c r="E160" s="79"/>
      <c r="F160" s="77"/>
      <c r="G160" s="79"/>
      <c r="H160" s="30" t="s">
        <v>27</v>
      </c>
      <c r="I160" s="30" t="s">
        <v>24</v>
      </c>
      <c r="J160" s="30" t="s">
        <v>75</v>
      </c>
      <c r="K160" s="30" t="s">
        <v>90</v>
      </c>
      <c r="L160" s="30" t="s">
        <v>30</v>
      </c>
      <c r="M160" s="47">
        <f>'[1]бюджетная роспись 15-16гг.'!$J$289/1000</f>
        <v>232.4</v>
      </c>
    </row>
    <row r="161" spans="1:13" ht="21" customHeight="1" hidden="1">
      <c r="A161" s="123" t="s">
        <v>91</v>
      </c>
      <c r="B161" s="105" t="s">
        <v>92</v>
      </c>
      <c r="C161" s="69"/>
      <c r="D161" s="79"/>
      <c r="E161" s="79"/>
      <c r="F161" s="77"/>
      <c r="G161" s="79"/>
      <c r="H161" s="30" t="s">
        <v>27</v>
      </c>
      <c r="I161" s="30" t="s">
        <v>93</v>
      </c>
      <c r="J161" s="30" t="s">
        <v>94</v>
      </c>
      <c r="K161" s="30" t="s">
        <v>95</v>
      </c>
      <c r="L161" s="30" t="s">
        <v>30</v>
      </c>
      <c r="M161" s="47">
        <f>'[1]бюджетная роспись 15-16гг.'!$J$297/1000</f>
        <v>202.3</v>
      </c>
    </row>
    <row r="162" spans="1:13" ht="21" customHeight="1" hidden="1">
      <c r="A162" s="125"/>
      <c r="B162" s="107"/>
      <c r="C162" s="69"/>
      <c r="D162" s="79"/>
      <c r="E162" s="79"/>
      <c r="F162" s="77"/>
      <c r="G162" s="79"/>
      <c r="H162" s="30" t="s">
        <v>27</v>
      </c>
      <c r="I162" s="30" t="s">
        <v>93</v>
      </c>
      <c r="J162" s="30" t="s">
        <v>94</v>
      </c>
      <c r="K162" s="30" t="s">
        <v>95</v>
      </c>
      <c r="L162" s="30" t="s">
        <v>96</v>
      </c>
      <c r="M162" s="47">
        <f>'[1]бюджетная роспись 15-16гг.'!$J$300/1000</f>
        <v>63222</v>
      </c>
    </row>
    <row r="163" spans="1:13" ht="26.25" customHeight="1" hidden="1">
      <c r="A163" s="123" t="s">
        <v>99</v>
      </c>
      <c r="B163" s="105" t="s">
        <v>100</v>
      </c>
      <c r="C163" s="69"/>
      <c r="D163" s="79"/>
      <c r="E163" s="79"/>
      <c r="F163" s="77"/>
      <c r="G163" s="79"/>
      <c r="H163" s="30" t="s">
        <v>27</v>
      </c>
      <c r="I163" s="30" t="s">
        <v>93</v>
      </c>
      <c r="J163" s="30" t="s">
        <v>94</v>
      </c>
      <c r="K163" s="30" t="s">
        <v>97</v>
      </c>
      <c r="L163" s="30" t="s">
        <v>30</v>
      </c>
      <c r="M163" s="47">
        <f>'[1]бюджетная роспись 15-16гг.'!$J$304/1000</f>
        <v>41</v>
      </c>
    </row>
    <row r="164" spans="1:13" ht="26.25" customHeight="1" hidden="1">
      <c r="A164" s="125"/>
      <c r="B164" s="107"/>
      <c r="C164" s="69"/>
      <c r="D164" s="79"/>
      <c r="E164" s="79"/>
      <c r="F164" s="77"/>
      <c r="G164" s="79"/>
      <c r="H164" s="30" t="s">
        <v>27</v>
      </c>
      <c r="I164" s="30" t="s">
        <v>93</v>
      </c>
      <c r="J164" s="30" t="s">
        <v>94</v>
      </c>
      <c r="K164" s="30" t="s">
        <v>97</v>
      </c>
      <c r="L164" s="30" t="s">
        <v>98</v>
      </c>
      <c r="M164" s="47">
        <f>'[1]бюджетная роспись 15-16гг.'!$J$307/1000</f>
        <v>13702.8</v>
      </c>
    </row>
    <row r="165" spans="1:13" ht="26.25" customHeight="1" hidden="1">
      <c r="A165" s="123" t="s">
        <v>101</v>
      </c>
      <c r="B165" s="105" t="s">
        <v>102</v>
      </c>
      <c r="C165" s="69"/>
      <c r="D165" s="79"/>
      <c r="E165" s="79"/>
      <c r="F165" s="77"/>
      <c r="G165" s="79"/>
      <c r="H165" s="30" t="s">
        <v>27</v>
      </c>
      <c r="I165" s="30" t="s">
        <v>93</v>
      </c>
      <c r="J165" s="30" t="s">
        <v>94</v>
      </c>
      <c r="K165" s="30" t="s">
        <v>103</v>
      </c>
      <c r="L165" s="30" t="s">
        <v>30</v>
      </c>
      <c r="M165" s="47">
        <f>'[1]бюджетная роспись 15-16гг.'!$J$311/1000</f>
        <v>16.9</v>
      </c>
    </row>
    <row r="166" spans="1:13" ht="26.25" customHeight="1" hidden="1">
      <c r="A166" s="125"/>
      <c r="B166" s="107"/>
      <c r="C166" s="69"/>
      <c r="D166" s="79"/>
      <c r="E166" s="79"/>
      <c r="F166" s="77"/>
      <c r="G166" s="79"/>
      <c r="H166" s="30" t="s">
        <v>27</v>
      </c>
      <c r="I166" s="30" t="s">
        <v>93</v>
      </c>
      <c r="J166" s="30" t="s">
        <v>94</v>
      </c>
      <c r="K166" s="30" t="s">
        <v>103</v>
      </c>
      <c r="L166" s="30" t="s">
        <v>98</v>
      </c>
      <c r="M166" s="47">
        <f>'[1]бюджетная роспись 15-16гг.'!$J$314/1000</f>
        <v>8252.4</v>
      </c>
    </row>
    <row r="167" spans="1:13" ht="25.5" customHeight="1" hidden="1">
      <c r="A167" s="123" t="s">
        <v>105</v>
      </c>
      <c r="B167" s="105" t="s">
        <v>106</v>
      </c>
      <c r="C167" s="69"/>
      <c r="D167" s="79"/>
      <c r="E167" s="79"/>
      <c r="F167" s="77"/>
      <c r="G167" s="79"/>
      <c r="H167" s="30" t="s">
        <v>27</v>
      </c>
      <c r="I167" s="30" t="s">
        <v>93</v>
      </c>
      <c r="J167" s="30" t="s">
        <v>94</v>
      </c>
      <c r="K167" s="30" t="s">
        <v>104</v>
      </c>
      <c r="L167" s="30" t="s">
        <v>30</v>
      </c>
      <c r="M167" s="47">
        <f>'[1]бюджетная роспись 15-16гг.'!$J$318/1000</f>
        <v>220.2</v>
      </c>
    </row>
    <row r="168" spans="1:13" ht="25.5" customHeight="1" hidden="1">
      <c r="A168" s="125"/>
      <c r="B168" s="107"/>
      <c r="C168" s="69"/>
      <c r="D168" s="79"/>
      <c r="E168" s="79"/>
      <c r="F168" s="77"/>
      <c r="G168" s="79"/>
      <c r="H168" s="30" t="s">
        <v>27</v>
      </c>
      <c r="I168" s="30" t="s">
        <v>93</v>
      </c>
      <c r="J168" s="30" t="s">
        <v>94</v>
      </c>
      <c r="K168" s="30" t="s">
        <v>104</v>
      </c>
      <c r="L168" s="30" t="s">
        <v>98</v>
      </c>
      <c r="M168" s="47">
        <f>'[1]бюджетная роспись 15-16гг.'!$J$321/1000</f>
        <v>73398.1</v>
      </c>
    </row>
    <row r="169" spans="1:13" ht="153" hidden="1">
      <c r="A169" s="40" t="s">
        <v>108</v>
      </c>
      <c r="B169" s="34" t="s">
        <v>107</v>
      </c>
      <c r="C169" s="69"/>
      <c r="D169" s="79"/>
      <c r="E169" s="79"/>
      <c r="F169" s="77"/>
      <c r="G169" s="79"/>
      <c r="H169" s="30" t="s">
        <v>27</v>
      </c>
      <c r="I169" s="30" t="s">
        <v>24</v>
      </c>
      <c r="J169" s="30" t="s">
        <v>46</v>
      </c>
      <c r="K169" s="30" t="s">
        <v>109</v>
      </c>
      <c r="L169" s="30" t="s">
        <v>96</v>
      </c>
      <c r="M169" s="47">
        <f>'[1]бюджетная роспись 15-16гг.'!$J$166/1000</f>
        <v>3578.4</v>
      </c>
    </row>
    <row r="170" spans="1:13" ht="15" hidden="1">
      <c r="A170" s="121" t="s">
        <v>19</v>
      </c>
      <c r="B170" s="121"/>
      <c r="C170" s="121"/>
      <c r="D170" s="121"/>
      <c r="E170" s="121"/>
      <c r="F170" s="121"/>
      <c r="G170" s="121"/>
      <c r="H170" s="30" t="s">
        <v>17</v>
      </c>
      <c r="I170" s="30" t="s">
        <v>17</v>
      </c>
      <c r="J170" s="30" t="s">
        <v>17</v>
      </c>
      <c r="K170" s="30" t="s">
        <v>17</v>
      </c>
      <c r="L170" s="30" t="s">
        <v>17</v>
      </c>
      <c r="M170" s="46">
        <f>M111+M145</f>
        <v>4587517.89</v>
      </c>
    </row>
    <row r="171" ht="15" hidden="1"/>
    <row r="172" ht="15" hidden="1"/>
    <row r="173" spans="1:13" ht="15" hidden="1">
      <c r="A173" s="112" t="s">
        <v>1</v>
      </c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1:13" ht="15" hidden="1">
      <c r="A174" s="112" t="s">
        <v>2</v>
      </c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</row>
    <row r="175" spans="1:13" ht="15" hidden="1">
      <c r="A175" s="112" t="s">
        <v>114</v>
      </c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</row>
    <row r="176" spans="1:13" ht="15" hidden="1">
      <c r="A176" s="112" t="s">
        <v>22</v>
      </c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1:13" ht="15" hidden="1">
      <c r="A177" s="112" t="s">
        <v>3</v>
      </c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</row>
    <row r="178" ht="15" hidden="1">
      <c r="A178" s="39"/>
    </row>
    <row r="179" spans="1:13" ht="15" hidden="1">
      <c r="A179" s="121"/>
      <c r="B179" s="121"/>
      <c r="C179" s="108" t="s">
        <v>23</v>
      </c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</row>
    <row r="180" spans="1:13" ht="15" hidden="1">
      <c r="A180" s="121"/>
      <c r="B180" s="121"/>
      <c r="C180" s="108" t="s">
        <v>4</v>
      </c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</row>
    <row r="181" spans="1:13" ht="15" hidden="1">
      <c r="A181" s="115" t="s">
        <v>5</v>
      </c>
      <c r="B181" s="108" t="s">
        <v>20</v>
      </c>
      <c r="C181" s="122" t="s">
        <v>6</v>
      </c>
      <c r="D181" s="108" t="s">
        <v>7</v>
      </c>
      <c r="E181" s="108" t="s">
        <v>21</v>
      </c>
      <c r="F181" s="108" t="s">
        <v>8</v>
      </c>
      <c r="G181" s="108" t="s">
        <v>9</v>
      </c>
      <c r="H181" s="108" t="s">
        <v>10</v>
      </c>
      <c r="I181" s="108"/>
      <c r="J181" s="108"/>
      <c r="K181" s="108"/>
      <c r="L181" s="108"/>
      <c r="M181" s="108" t="s">
        <v>11</v>
      </c>
    </row>
    <row r="182" spans="1:13" ht="25.5" hidden="1">
      <c r="A182" s="115"/>
      <c r="B182" s="108"/>
      <c r="C182" s="122"/>
      <c r="D182" s="108"/>
      <c r="E182" s="108"/>
      <c r="F182" s="108"/>
      <c r="G182" s="108"/>
      <c r="H182" s="77" t="s">
        <v>12</v>
      </c>
      <c r="I182" s="77" t="s">
        <v>13</v>
      </c>
      <c r="J182" s="77" t="s">
        <v>14</v>
      </c>
      <c r="K182" s="77" t="s">
        <v>15</v>
      </c>
      <c r="L182" s="77" t="s">
        <v>16</v>
      </c>
      <c r="M182" s="108"/>
    </row>
    <row r="183" spans="1:13" ht="38.25" hidden="1">
      <c r="A183" s="37">
        <v>1</v>
      </c>
      <c r="B183" s="33" t="s">
        <v>33</v>
      </c>
      <c r="C183" s="69"/>
      <c r="D183" s="79"/>
      <c r="E183" s="79"/>
      <c r="F183" s="77" t="s">
        <v>17</v>
      </c>
      <c r="G183" s="79"/>
      <c r="H183" s="77" t="s">
        <v>17</v>
      </c>
      <c r="I183" s="77" t="s">
        <v>17</v>
      </c>
      <c r="J183" s="77" t="s">
        <v>17</v>
      </c>
      <c r="K183" s="77" t="s">
        <v>17</v>
      </c>
      <c r="L183" s="77" t="s">
        <v>17</v>
      </c>
      <c r="M183" s="46">
        <f>SUM(M184:M216)</f>
        <v>4380750.29</v>
      </c>
    </row>
    <row r="184" spans="1:13" ht="15" hidden="1">
      <c r="A184" s="83" t="s">
        <v>34</v>
      </c>
      <c r="B184" s="105" t="s">
        <v>35</v>
      </c>
      <c r="C184" s="69"/>
      <c r="D184" s="79"/>
      <c r="E184" s="79"/>
      <c r="F184" s="77"/>
      <c r="G184" s="79"/>
      <c r="H184" s="30">
        <v>974</v>
      </c>
      <c r="I184" s="30" t="s">
        <v>24</v>
      </c>
      <c r="J184" s="30" t="s">
        <v>25</v>
      </c>
      <c r="K184" s="30" t="s">
        <v>26</v>
      </c>
      <c r="L184" s="77">
        <v>111</v>
      </c>
      <c r="M184" s="47">
        <f>'[1]бюджетная роспись 15-16гг.'!$J$19/1000</f>
        <v>1323.04</v>
      </c>
    </row>
    <row r="185" spans="1:13" ht="15" hidden="1">
      <c r="A185" s="84"/>
      <c r="B185" s="106"/>
      <c r="C185" s="69"/>
      <c r="D185" s="79"/>
      <c r="E185" s="79"/>
      <c r="F185" s="79"/>
      <c r="G185" s="79"/>
      <c r="H185" s="30">
        <v>974</v>
      </c>
      <c r="I185" s="30" t="s">
        <v>24</v>
      </c>
      <c r="J185" s="30" t="s">
        <v>25</v>
      </c>
      <c r="K185" s="30" t="s">
        <v>26</v>
      </c>
      <c r="L185" s="30" t="s">
        <v>30</v>
      </c>
      <c r="M185" s="47">
        <f>'[1]бюджетная роспись 15-16гг.'!$J$23/1000</f>
        <v>2197.4</v>
      </c>
    </row>
    <row r="186" spans="1:13" ht="15" hidden="1">
      <c r="A186" s="84"/>
      <c r="B186" s="106"/>
      <c r="C186" s="69"/>
      <c r="D186" s="79"/>
      <c r="E186" s="79"/>
      <c r="F186" s="79"/>
      <c r="G186" s="79"/>
      <c r="H186" s="30">
        <v>974</v>
      </c>
      <c r="I186" s="30" t="s">
        <v>24</v>
      </c>
      <c r="J186" s="30" t="s">
        <v>25</v>
      </c>
      <c r="K186" s="30" t="s">
        <v>26</v>
      </c>
      <c r="L186" s="30" t="s">
        <v>31</v>
      </c>
      <c r="M186" s="47">
        <f>'[1]бюджетная роспись 15-16гг.'!$J$30/1000</f>
        <v>333980.344</v>
      </c>
    </row>
    <row r="187" spans="1:13" ht="15" hidden="1">
      <c r="A187" s="84"/>
      <c r="B187" s="106"/>
      <c r="C187" s="69"/>
      <c r="D187" s="79"/>
      <c r="E187" s="79"/>
      <c r="F187" s="79"/>
      <c r="G187" s="79"/>
      <c r="H187" s="30">
        <v>974</v>
      </c>
      <c r="I187" s="30" t="s">
        <v>24</v>
      </c>
      <c r="J187" s="30" t="s">
        <v>25</v>
      </c>
      <c r="K187" s="30" t="s">
        <v>26</v>
      </c>
      <c r="L187" s="30" t="s">
        <v>32</v>
      </c>
      <c r="M187" s="47">
        <f>'[1]бюджетная роспись 15-16гг.'!$J$43/1000</f>
        <v>5641.88</v>
      </c>
    </row>
    <row r="188" spans="1:13" ht="15" hidden="1">
      <c r="A188" s="84"/>
      <c r="B188" s="106"/>
      <c r="C188" s="69"/>
      <c r="D188" s="79"/>
      <c r="E188" s="79"/>
      <c r="F188" s="79"/>
      <c r="G188" s="79"/>
      <c r="H188" s="30">
        <v>974</v>
      </c>
      <c r="I188" s="30" t="s">
        <v>24</v>
      </c>
      <c r="J188" s="30" t="s">
        <v>25</v>
      </c>
      <c r="K188" s="30" t="s">
        <v>26</v>
      </c>
      <c r="L188" s="30" t="s">
        <v>36</v>
      </c>
      <c r="M188" s="47">
        <f>'[1]бюджетная роспись 15-16гг.'!$J$56/1000</f>
        <v>656.47</v>
      </c>
    </row>
    <row r="189" spans="1:13" ht="15" hidden="1">
      <c r="A189" s="85"/>
      <c r="B189" s="107"/>
      <c r="C189" s="69"/>
      <c r="D189" s="79"/>
      <c r="E189" s="79"/>
      <c r="F189" s="79"/>
      <c r="G189" s="79"/>
      <c r="H189" s="30">
        <v>974</v>
      </c>
      <c r="I189" s="30" t="s">
        <v>24</v>
      </c>
      <c r="J189" s="30" t="s">
        <v>25</v>
      </c>
      <c r="K189" s="30" t="s">
        <v>26</v>
      </c>
      <c r="L189" s="30" t="s">
        <v>37</v>
      </c>
      <c r="M189" s="47">
        <f>'[1]бюджетная роспись 15-16гг.'!$J$58/1000</f>
        <v>0</v>
      </c>
    </row>
    <row r="190" spans="1:13" ht="51" hidden="1">
      <c r="A190" s="38" t="s">
        <v>38</v>
      </c>
      <c r="B190" s="79" t="s">
        <v>39</v>
      </c>
      <c r="C190" s="69"/>
      <c r="D190" s="79"/>
      <c r="E190" s="79"/>
      <c r="F190" s="79"/>
      <c r="G190" s="79"/>
      <c r="H190" s="30" t="s">
        <v>27</v>
      </c>
      <c r="I190" s="30" t="s">
        <v>24</v>
      </c>
      <c r="J190" s="30" t="s">
        <v>25</v>
      </c>
      <c r="K190" s="30" t="s">
        <v>28</v>
      </c>
      <c r="L190" s="30" t="s">
        <v>29</v>
      </c>
      <c r="M190" s="47">
        <f>'[1]бюджетная роспись 15-16гг.'!$J$77/1000</f>
        <v>15153.4</v>
      </c>
    </row>
    <row r="191" spans="1:13" ht="20.25" customHeight="1" hidden="1">
      <c r="A191" s="83" t="s">
        <v>42</v>
      </c>
      <c r="B191" s="105" t="s">
        <v>43</v>
      </c>
      <c r="C191" s="69"/>
      <c r="D191" s="79"/>
      <c r="E191" s="79"/>
      <c r="F191" s="79"/>
      <c r="G191" s="79"/>
      <c r="H191" s="30" t="s">
        <v>27</v>
      </c>
      <c r="I191" s="30" t="s">
        <v>24</v>
      </c>
      <c r="J191" s="30" t="s">
        <v>25</v>
      </c>
      <c r="K191" s="30" t="s">
        <v>40</v>
      </c>
      <c r="L191" s="30" t="s">
        <v>41</v>
      </c>
      <c r="M191" s="47">
        <f>'[1]бюджетная роспись 15-16гг.'!$J$82/1000</f>
        <v>23092.8</v>
      </c>
    </row>
    <row r="192" spans="1:13" ht="20.25" customHeight="1" hidden="1">
      <c r="A192" s="84"/>
      <c r="B192" s="106"/>
      <c r="C192" s="69"/>
      <c r="D192" s="79"/>
      <c r="E192" s="79"/>
      <c r="F192" s="79"/>
      <c r="G192" s="79"/>
      <c r="H192" s="30" t="s">
        <v>27</v>
      </c>
      <c r="I192" s="30" t="s">
        <v>24</v>
      </c>
      <c r="J192" s="30" t="s">
        <v>25</v>
      </c>
      <c r="K192" s="30" t="s">
        <v>40</v>
      </c>
      <c r="L192" s="30" t="s">
        <v>30</v>
      </c>
      <c r="M192" s="47">
        <f>'[1]бюджетная роспись 15-16гг.'!$J$86/1000</f>
        <v>68.7</v>
      </c>
    </row>
    <row r="193" spans="1:13" ht="20.25" customHeight="1" hidden="1">
      <c r="A193" s="84"/>
      <c r="B193" s="106"/>
      <c r="C193" s="69"/>
      <c r="D193" s="79"/>
      <c r="E193" s="79"/>
      <c r="F193" s="79"/>
      <c r="G193" s="79"/>
      <c r="H193" s="30" t="s">
        <v>27</v>
      </c>
      <c r="I193" s="30" t="s">
        <v>24</v>
      </c>
      <c r="J193" s="30" t="s">
        <v>25</v>
      </c>
      <c r="K193" s="30" t="s">
        <v>40</v>
      </c>
      <c r="L193" s="30" t="s">
        <v>31</v>
      </c>
      <c r="M193" s="47">
        <f>'[1]бюджетная роспись 15-16гг.'!$J$90/1000</f>
        <v>1438397.1</v>
      </c>
    </row>
    <row r="194" spans="1:13" ht="20.25" customHeight="1" hidden="1">
      <c r="A194" s="85"/>
      <c r="B194" s="107"/>
      <c r="C194" s="69"/>
      <c r="D194" s="79"/>
      <c r="E194" s="79"/>
      <c r="F194" s="79"/>
      <c r="G194" s="79"/>
      <c r="H194" s="30" t="s">
        <v>27</v>
      </c>
      <c r="I194" s="30" t="s">
        <v>24</v>
      </c>
      <c r="J194" s="30" t="s">
        <v>25</v>
      </c>
      <c r="K194" s="30" t="s">
        <v>40</v>
      </c>
      <c r="L194" s="30" t="s">
        <v>32</v>
      </c>
      <c r="M194" s="47">
        <f>'[1]бюджетная роспись 15-16гг.'!$J$94/1000</f>
        <v>26975.6</v>
      </c>
    </row>
    <row r="195" spans="1:13" ht="21" customHeight="1" hidden="1">
      <c r="A195" s="83" t="s">
        <v>44</v>
      </c>
      <c r="B195" s="105" t="s">
        <v>45</v>
      </c>
      <c r="C195" s="69"/>
      <c r="D195" s="79"/>
      <c r="E195" s="79"/>
      <c r="F195" s="79"/>
      <c r="G195" s="79"/>
      <c r="H195" s="30" t="s">
        <v>27</v>
      </c>
      <c r="I195" s="30" t="s">
        <v>24</v>
      </c>
      <c r="J195" s="30" t="s">
        <v>46</v>
      </c>
      <c r="K195" s="30" t="s">
        <v>47</v>
      </c>
      <c r="L195" s="30" t="s">
        <v>31</v>
      </c>
      <c r="M195" s="47">
        <f>'[1]бюджетная роспись 15-16гг.'!$J$100/1000</f>
        <v>319556.911</v>
      </c>
    </row>
    <row r="196" spans="1:13" ht="21" customHeight="1" hidden="1">
      <c r="A196" s="85"/>
      <c r="B196" s="107"/>
      <c r="C196" s="69"/>
      <c r="D196" s="79"/>
      <c r="E196" s="79"/>
      <c r="F196" s="79"/>
      <c r="G196" s="79"/>
      <c r="H196" s="30" t="s">
        <v>27</v>
      </c>
      <c r="I196" s="30" t="s">
        <v>24</v>
      </c>
      <c r="J196" s="30" t="s">
        <v>46</v>
      </c>
      <c r="K196" s="30" t="s">
        <v>47</v>
      </c>
      <c r="L196" s="30" t="s">
        <v>32</v>
      </c>
      <c r="M196" s="47">
        <f>'[1]бюджетная роспись 15-16гг.'!$J$113/1000</f>
        <v>10521.136</v>
      </c>
    </row>
    <row r="197" spans="1:13" ht="15" hidden="1">
      <c r="A197" s="83" t="s">
        <v>48</v>
      </c>
      <c r="B197" s="105" t="s">
        <v>49</v>
      </c>
      <c r="C197" s="69"/>
      <c r="D197" s="79"/>
      <c r="E197" s="79"/>
      <c r="F197" s="79"/>
      <c r="G197" s="79"/>
      <c r="H197" s="30" t="s">
        <v>27</v>
      </c>
      <c r="I197" s="30" t="s">
        <v>24</v>
      </c>
      <c r="J197" s="30" t="s">
        <v>46</v>
      </c>
      <c r="K197" s="30" t="s">
        <v>50</v>
      </c>
      <c r="L197" s="30" t="s">
        <v>31</v>
      </c>
      <c r="M197" s="47">
        <f>'[1]бюджетная роспись 15-16гг.'!$J$172/1000</f>
        <v>1421956.9</v>
      </c>
    </row>
    <row r="198" spans="1:13" ht="15" hidden="1">
      <c r="A198" s="85"/>
      <c r="B198" s="107"/>
      <c r="C198" s="69"/>
      <c r="D198" s="79"/>
      <c r="E198" s="79"/>
      <c r="F198" s="79"/>
      <c r="G198" s="79"/>
      <c r="H198" s="30" t="s">
        <v>27</v>
      </c>
      <c r="I198" s="30" t="s">
        <v>24</v>
      </c>
      <c r="J198" s="30" t="s">
        <v>46</v>
      </c>
      <c r="K198" s="30" t="s">
        <v>50</v>
      </c>
      <c r="L198" s="30" t="s">
        <v>32</v>
      </c>
      <c r="M198" s="47">
        <f>'[1]бюджетная роспись 15-16гг.'!$J$175/1000</f>
        <v>30395.6</v>
      </c>
    </row>
    <row r="199" spans="1:13" ht="38.25" hidden="1">
      <c r="A199" s="38" t="s">
        <v>51</v>
      </c>
      <c r="B199" s="79" t="s">
        <v>52</v>
      </c>
      <c r="C199" s="69"/>
      <c r="D199" s="79"/>
      <c r="E199" s="79"/>
      <c r="F199" s="79"/>
      <c r="G199" s="79"/>
      <c r="H199" s="30" t="s">
        <v>27</v>
      </c>
      <c r="I199" s="30" t="s">
        <v>24</v>
      </c>
      <c r="J199" s="30" t="s">
        <v>46</v>
      </c>
      <c r="K199" s="30" t="s">
        <v>53</v>
      </c>
      <c r="L199" s="30" t="s">
        <v>31</v>
      </c>
      <c r="M199" s="47">
        <f>'[1]бюджетная роспись 15-16гг.'!$J$127/1000</f>
        <v>308304.509</v>
      </c>
    </row>
    <row r="200" spans="1:13" ht="25.5" hidden="1">
      <c r="A200" s="38" t="s">
        <v>54</v>
      </c>
      <c r="B200" s="79" t="s">
        <v>55</v>
      </c>
      <c r="C200" s="69"/>
      <c r="D200" s="79"/>
      <c r="E200" s="79"/>
      <c r="F200" s="79"/>
      <c r="G200" s="79"/>
      <c r="H200" s="30" t="s">
        <v>27</v>
      </c>
      <c r="I200" s="30" t="s">
        <v>24</v>
      </c>
      <c r="J200" s="30" t="s">
        <v>46</v>
      </c>
      <c r="K200" s="30" t="s">
        <v>56</v>
      </c>
      <c r="L200" s="30" t="s">
        <v>31</v>
      </c>
      <c r="M200" s="47">
        <f>'[1]бюджетная роспись 15-16гг.'!$J$141/1000</f>
        <v>8690</v>
      </c>
    </row>
    <row r="201" spans="1:13" ht="15" hidden="1">
      <c r="A201" s="83" t="s">
        <v>57</v>
      </c>
      <c r="B201" s="105" t="s">
        <v>58</v>
      </c>
      <c r="C201" s="69"/>
      <c r="D201" s="79"/>
      <c r="E201" s="79"/>
      <c r="F201" s="79"/>
      <c r="G201" s="79"/>
      <c r="H201" s="30" t="s">
        <v>27</v>
      </c>
      <c r="I201" s="30" t="s">
        <v>24</v>
      </c>
      <c r="J201" s="30" t="s">
        <v>25</v>
      </c>
      <c r="K201" s="30" t="s">
        <v>59</v>
      </c>
      <c r="L201" s="30" t="s">
        <v>30</v>
      </c>
      <c r="M201" s="47">
        <f>'[1]бюджетная роспись 15-16гг.'!$J$63/1000</f>
        <v>3018</v>
      </c>
    </row>
    <row r="202" spans="1:13" ht="15" hidden="1">
      <c r="A202" s="84"/>
      <c r="B202" s="106"/>
      <c r="C202" s="69"/>
      <c r="D202" s="79"/>
      <c r="E202" s="79"/>
      <c r="F202" s="79"/>
      <c r="G202" s="79"/>
      <c r="H202" s="30" t="s">
        <v>27</v>
      </c>
      <c r="I202" s="30" t="s">
        <v>24</v>
      </c>
      <c r="J202" s="30" t="s">
        <v>25</v>
      </c>
      <c r="K202" s="30" t="s">
        <v>59</v>
      </c>
      <c r="L202" s="30" t="s">
        <v>29</v>
      </c>
      <c r="M202" s="47">
        <f>'[1]бюджетная роспись 15-16гг.'!$J$66/1000</f>
        <v>61154.100000000006</v>
      </c>
    </row>
    <row r="203" spans="1:13" ht="15" hidden="1">
      <c r="A203" s="85"/>
      <c r="B203" s="107"/>
      <c r="C203" s="69"/>
      <c r="D203" s="79"/>
      <c r="E203" s="79"/>
      <c r="F203" s="79"/>
      <c r="G203" s="79"/>
      <c r="H203" s="30" t="s">
        <v>27</v>
      </c>
      <c r="I203" s="30" t="s">
        <v>24</v>
      </c>
      <c r="J203" s="30" t="s">
        <v>25</v>
      </c>
      <c r="K203" s="30" t="s">
        <v>59</v>
      </c>
      <c r="L203" s="30" t="s">
        <v>60</v>
      </c>
      <c r="M203" s="47">
        <f>'[1]бюджетная роспись 15-16гг.'!$J$69/1000</f>
        <v>1400.5</v>
      </c>
    </row>
    <row r="204" spans="1:13" ht="47.25" customHeight="1" hidden="1">
      <c r="A204" s="83" t="s">
        <v>61</v>
      </c>
      <c r="B204" s="105" t="s">
        <v>62</v>
      </c>
      <c r="C204" s="69"/>
      <c r="D204" s="79"/>
      <c r="E204" s="79"/>
      <c r="F204" s="79"/>
      <c r="G204" s="79"/>
      <c r="H204" s="30" t="s">
        <v>27</v>
      </c>
      <c r="I204" s="30" t="s">
        <v>24</v>
      </c>
      <c r="J204" s="30" t="s">
        <v>46</v>
      </c>
      <c r="K204" s="30" t="s">
        <v>59</v>
      </c>
      <c r="L204" s="30" t="s">
        <v>29</v>
      </c>
      <c r="M204" s="47">
        <f>'[1]бюджетная роспись 15-16гг.'!$J$156/1000</f>
        <v>110952.5</v>
      </c>
    </row>
    <row r="205" spans="1:13" ht="47.25" customHeight="1" hidden="1">
      <c r="A205" s="85"/>
      <c r="B205" s="107"/>
      <c r="C205" s="69"/>
      <c r="D205" s="79"/>
      <c r="E205" s="79"/>
      <c r="F205" s="79"/>
      <c r="G205" s="79"/>
      <c r="H205" s="30" t="s">
        <v>27</v>
      </c>
      <c r="I205" s="30" t="s">
        <v>24</v>
      </c>
      <c r="J205" s="30" t="s">
        <v>46</v>
      </c>
      <c r="K205" s="30" t="s">
        <v>59</v>
      </c>
      <c r="L205" s="30" t="s">
        <v>60</v>
      </c>
      <c r="M205" s="47">
        <f>'[1]бюджетная роспись 15-16гг.'!$J$159/1000</f>
        <v>2009.5</v>
      </c>
    </row>
    <row r="206" spans="1:13" ht="27" customHeight="1" hidden="1">
      <c r="A206" s="83" t="s">
        <v>63</v>
      </c>
      <c r="B206" s="105" t="s">
        <v>64</v>
      </c>
      <c r="C206" s="69"/>
      <c r="D206" s="79"/>
      <c r="E206" s="79"/>
      <c r="F206" s="79"/>
      <c r="G206" s="79"/>
      <c r="H206" s="30" t="s">
        <v>27</v>
      </c>
      <c r="I206" s="30" t="s">
        <v>24</v>
      </c>
      <c r="J206" s="30" t="s">
        <v>24</v>
      </c>
      <c r="K206" s="30" t="s">
        <v>59</v>
      </c>
      <c r="L206" s="30" t="s">
        <v>29</v>
      </c>
      <c r="M206" s="47">
        <f>'[1]бюджетная роспись 15-16гг.'!$J$182/1000</f>
        <v>4635.23</v>
      </c>
    </row>
    <row r="207" spans="1:13" ht="27" customHeight="1" hidden="1">
      <c r="A207" s="85"/>
      <c r="B207" s="107"/>
      <c r="C207" s="69"/>
      <c r="D207" s="79"/>
      <c r="E207" s="79"/>
      <c r="F207" s="79"/>
      <c r="G207" s="79"/>
      <c r="H207" s="30" t="s">
        <v>27</v>
      </c>
      <c r="I207" s="30" t="s">
        <v>24</v>
      </c>
      <c r="J207" s="30" t="s">
        <v>24</v>
      </c>
      <c r="K207" s="30" t="s">
        <v>59</v>
      </c>
      <c r="L207" s="30" t="s">
        <v>60</v>
      </c>
      <c r="M207" s="47">
        <f>'[1]бюджетная роспись 15-16гг.'!$J$185/1000</f>
        <v>110.67</v>
      </c>
    </row>
    <row r="208" spans="1:13" ht="45.75" customHeight="1" hidden="1">
      <c r="A208" s="83" t="s">
        <v>65</v>
      </c>
      <c r="B208" s="105" t="s">
        <v>66</v>
      </c>
      <c r="C208" s="69"/>
      <c r="D208" s="79"/>
      <c r="E208" s="79"/>
      <c r="F208" s="79"/>
      <c r="G208" s="79"/>
      <c r="H208" s="30" t="s">
        <v>27</v>
      </c>
      <c r="I208" s="30" t="s">
        <v>24</v>
      </c>
      <c r="J208" s="30" t="s">
        <v>25</v>
      </c>
      <c r="K208" s="30" t="s">
        <v>67</v>
      </c>
      <c r="L208" s="30" t="s">
        <v>68</v>
      </c>
      <c r="M208" s="47">
        <v>1413.642</v>
      </c>
    </row>
    <row r="209" spans="1:13" ht="45.75" customHeight="1" hidden="1">
      <c r="A209" s="85"/>
      <c r="B209" s="107"/>
      <c r="C209" s="69"/>
      <c r="D209" s="79"/>
      <c r="E209" s="79"/>
      <c r="F209" s="79"/>
      <c r="G209" s="79"/>
      <c r="H209" s="30" t="s">
        <v>27</v>
      </c>
      <c r="I209" s="30" t="s">
        <v>24</v>
      </c>
      <c r="J209" s="30" t="s">
        <v>25</v>
      </c>
      <c r="K209" s="30" t="s">
        <v>67</v>
      </c>
      <c r="L209" s="30" t="s">
        <v>29</v>
      </c>
      <c r="M209" s="47">
        <v>92996.358</v>
      </c>
    </row>
    <row r="210" spans="1:13" ht="76.5" hidden="1">
      <c r="A210" s="38" t="s">
        <v>69</v>
      </c>
      <c r="B210" s="79" t="s">
        <v>70</v>
      </c>
      <c r="C210" s="69"/>
      <c r="D210" s="79"/>
      <c r="E210" s="79"/>
      <c r="F210" s="79"/>
      <c r="G210" s="79"/>
      <c r="H210" s="30" t="s">
        <v>27</v>
      </c>
      <c r="I210" s="30" t="s">
        <v>24</v>
      </c>
      <c r="J210" s="30" t="s">
        <v>46</v>
      </c>
      <c r="K210" s="30" t="s">
        <v>67</v>
      </c>
      <c r="L210" s="30" t="s">
        <v>29</v>
      </c>
      <c r="M210" s="47">
        <v>27744.2</v>
      </c>
    </row>
    <row r="211" spans="1:13" ht="89.25" hidden="1">
      <c r="A211" s="38" t="s">
        <v>71</v>
      </c>
      <c r="B211" s="79" t="s">
        <v>72</v>
      </c>
      <c r="C211" s="69"/>
      <c r="D211" s="79"/>
      <c r="E211" s="79"/>
      <c r="F211" s="79"/>
      <c r="G211" s="79"/>
      <c r="H211" s="41" t="s">
        <v>27</v>
      </c>
      <c r="I211" s="41" t="s">
        <v>24</v>
      </c>
      <c r="J211" s="42" t="s">
        <v>46</v>
      </c>
      <c r="K211" s="42" t="s">
        <v>67</v>
      </c>
      <c r="L211" s="41" t="s">
        <v>29</v>
      </c>
      <c r="M211" s="48">
        <v>6000</v>
      </c>
    </row>
    <row r="212" spans="1:13" ht="76.5" hidden="1">
      <c r="A212" s="38" t="s">
        <v>73</v>
      </c>
      <c r="B212" s="79" t="s">
        <v>74</v>
      </c>
      <c r="C212" s="69"/>
      <c r="D212" s="79"/>
      <c r="E212" s="79"/>
      <c r="F212" s="79"/>
      <c r="G212" s="79"/>
      <c r="H212" s="30" t="s">
        <v>27</v>
      </c>
      <c r="I212" s="30" t="s">
        <v>24</v>
      </c>
      <c r="J212" s="30" t="s">
        <v>75</v>
      </c>
      <c r="K212" s="30" t="s">
        <v>76</v>
      </c>
      <c r="L212" s="30" t="s">
        <v>31</v>
      </c>
      <c r="M212" s="47">
        <f>'[1]бюджетная роспись 15-16гг.'!$J$200/1000</f>
        <v>116678.2</v>
      </c>
    </row>
    <row r="213" spans="1:13" ht="24" customHeight="1" hidden="1">
      <c r="A213" s="83" t="s">
        <v>77</v>
      </c>
      <c r="B213" s="105" t="s">
        <v>78</v>
      </c>
      <c r="C213" s="69"/>
      <c r="D213" s="79"/>
      <c r="E213" s="79"/>
      <c r="F213" s="79"/>
      <c r="G213" s="79"/>
      <c r="H213" s="30" t="s">
        <v>27</v>
      </c>
      <c r="I213" s="30" t="s">
        <v>24</v>
      </c>
      <c r="J213" s="30" t="s">
        <v>75</v>
      </c>
      <c r="K213" s="30" t="s">
        <v>79</v>
      </c>
      <c r="L213" s="30" t="s">
        <v>41</v>
      </c>
      <c r="M213" s="47">
        <f>'[1]бюджетная роспись 15-16гг.'!$J$214/1000</f>
        <v>5443.1</v>
      </c>
    </row>
    <row r="214" spans="1:13" ht="24" customHeight="1" hidden="1">
      <c r="A214" s="84"/>
      <c r="B214" s="106"/>
      <c r="C214" s="69"/>
      <c r="D214" s="79"/>
      <c r="E214" s="79"/>
      <c r="F214" s="79"/>
      <c r="G214" s="79"/>
      <c r="H214" s="30" t="s">
        <v>27</v>
      </c>
      <c r="I214" s="30" t="s">
        <v>24</v>
      </c>
      <c r="J214" s="30" t="s">
        <v>75</v>
      </c>
      <c r="K214" s="30" t="s">
        <v>79</v>
      </c>
      <c r="L214" s="30" t="s">
        <v>30</v>
      </c>
      <c r="M214" s="47">
        <f>'[1]бюджетная роспись 15-16гг.'!$J$218/1000</f>
        <v>265</v>
      </c>
    </row>
    <row r="215" spans="1:13" ht="24" customHeight="1" hidden="1">
      <c r="A215" s="84"/>
      <c r="B215" s="106"/>
      <c r="C215" s="69"/>
      <c r="D215" s="79"/>
      <c r="E215" s="79"/>
      <c r="F215" s="79"/>
      <c r="G215" s="79"/>
      <c r="H215" s="30" t="s">
        <v>27</v>
      </c>
      <c r="I215" s="30" t="s">
        <v>24</v>
      </c>
      <c r="J215" s="30" t="s">
        <v>75</v>
      </c>
      <c r="K215" s="30" t="s">
        <v>79</v>
      </c>
      <c r="L215" s="30" t="s">
        <v>36</v>
      </c>
      <c r="M215" s="47">
        <f>'[1]бюджетная роспись 15-16гг.'!$J$224/1000</f>
        <v>13.515</v>
      </c>
    </row>
    <row r="216" spans="1:13" ht="24" customHeight="1" hidden="1">
      <c r="A216" s="85"/>
      <c r="B216" s="107"/>
      <c r="C216" s="69"/>
      <c r="D216" s="79"/>
      <c r="E216" s="79"/>
      <c r="F216" s="79"/>
      <c r="G216" s="79"/>
      <c r="H216" s="30" t="s">
        <v>27</v>
      </c>
      <c r="I216" s="30" t="s">
        <v>24</v>
      </c>
      <c r="J216" s="30" t="s">
        <v>75</v>
      </c>
      <c r="K216" s="30" t="s">
        <v>79</v>
      </c>
      <c r="L216" s="30" t="s">
        <v>37</v>
      </c>
      <c r="M216" s="47">
        <f>'[1]бюджетная роспись 15-16гг.'!$J$226/1000</f>
        <v>3.985</v>
      </c>
    </row>
    <row r="217" spans="1:13" ht="38.25" hidden="1">
      <c r="A217" s="40" t="s">
        <v>18</v>
      </c>
      <c r="B217" s="33" t="s">
        <v>80</v>
      </c>
      <c r="C217" s="69"/>
      <c r="D217" s="79"/>
      <c r="E217" s="79"/>
      <c r="F217" s="77" t="s">
        <v>17</v>
      </c>
      <c r="G217" s="79"/>
      <c r="H217" s="30" t="s">
        <v>17</v>
      </c>
      <c r="I217" s="30" t="s">
        <v>17</v>
      </c>
      <c r="J217" s="30" t="s">
        <v>17</v>
      </c>
      <c r="K217" s="30" t="s">
        <v>17</v>
      </c>
      <c r="L217" s="30" t="s">
        <v>17</v>
      </c>
      <c r="M217" s="46">
        <f>SUM(M218:M241)</f>
        <v>206767.6</v>
      </c>
    </row>
    <row r="218" spans="1:13" ht="15" hidden="1">
      <c r="A218" s="123" t="s">
        <v>81</v>
      </c>
      <c r="B218" s="105" t="s">
        <v>82</v>
      </c>
      <c r="C218" s="69"/>
      <c r="D218" s="79"/>
      <c r="E218" s="79"/>
      <c r="F218" s="77"/>
      <c r="G218" s="79"/>
      <c r="H218" s="30" t="s">
        <v>27</v>
      </c>
      <c r="I218" s="30" t="s">
        <v>24</v>
      </c>
      <c r="J218" s="30" t="s">
        <v>75</v>
      </c>
      <c r="K218" s="30" t="s">
        <v>110</v>
      </c>
      <c r="L218" s="30" t="s">
        <v>86</v>
      </c>
      <c r="M218" s="47">
        <f>'[1]бюджетная роспись 15-16гг.'!$J$233/1000</f>
        <v>28285</v>
      </c>
    </row>
    <row r="219" spans="1:13" ht="15" hidden="1">
      <c r="A219" s="124"/>
      <c r="B219" s="106"/>
      <c r="C219" s="69"/>
      <c r="D219" s="79"/>
      <c r="E219" s="79"/>
      <c r="F219" s="77"/>
      <c r="G219" s="79"/>
      <c r="H219" s="30" t="s">
        <v>27</v>
      </c>
      <c r="I219" s="30" t="s">
        <v>24</v>
      </c>
      <c r="J219" s="30" t="s">
        <v>75</v>
      </c>
      <c r="K219" s="30" t="s">
        <v>110</v>
      </c>
      <c r="L219" s="30" t="s">
        <v>87</v>
      </c>
      <c r="M219" s="47">
        <f>'[1]бюджетная роспись 15-16гг.'!$J$236/1000</f>
        <v>4699.4</v>
      </c>
    </row>
    <row r="220" spans="1:13" ht="15" hidden="1">
      <c r="A220" s="124"/>
      <c r="B220" s="106"/>
      <c r="C220" s="69"/>
      <c r="D220" s="79"/>
      <c r="E220" s="79"/>
      <c r="F220" s="77"/>
      <c r="G220" s="79"/>
      <c r="H220" s="30" t="s">
        <v>27</v>
      </c>
      <c r="I220" s="30" t="s">
        <v>24</v>
      </c>
      <c r="J220" s="30" t="s">
        <v>75</v>
      </c>
      <c r="K220" s="30" t="s">
        <v>111</v>
      </c>
      <c r="L220" s="30" t="s">
        <v>87</v>
      </c>
      <c r="M220" s="47">
        <f>'[1]бюджетная роспись 15-16гг.'!$J$241/1000</f>
        <v>80.5</v>
      </c>
    </row>
    <row r="221" spans="1:13" ht="15" hidden="1">
      <c r="A221" s="124"/>
      <c r="B221" s="106"/>
      <c r="C221" s="69"/>
      <c r="D221" s="79"/>
      <c r="E221" s="79"/>
      <c r="F221" s="77"/>
      <c r="G221" s="79"/>
      <c r="H221" s="30" t="s">
        <v>27</v>
      </c>
      <c r="I221" s="30" t="s">
        <v>24</v>
      </c>
      <c r="J221" s="30" t="s">
        <v>75</v>
      </c>
      <c r="K221" s="30" t="s">
        <v>111</v>
      </c>
      <c r="L221" s="30" t="s">
        <v>30</v>
      </c>
      <c r="M221" s="47">
        <f>'[1]бюджетная роспись 15-16гг.'!$J$246/1000</f>
        <v>3449.3</v>
      </c>
    </row>
    <row r="222" spans="1:13" ht="15" hidden="1">
      <c r="A222" s="124"/>
      <c r="B222" s="106"/>
      <c r="C222" s="69"/>
      <c r="D222" s="79"/>
      <c r="E222" s="79"/>
      <c r="F222" s="77"/>
      <c r="G222" s="79"/>
      <c r="H222" s="30" t="s">
        <v>27</v>
      </c>
      <c r="I222" s="30" t="s">
        <v>24</v>
      </c>
      <c r="J222" s="30" t="s">
        <v>75</v>
      </c>
      <c r="K222" s="30" t="s">
        <v>111</v>
      </c>
      <c r="L222" s="30" t="s">
        <v>36</v>
      </c>
      <c r="M222" s="47">
        <f>'[1]бюджетная роспись 15-16гг.'!$J$254/1000</f>
        <v>128.4</v>
      </c>
    </row>
    <row r="223" spans="1:13" ht="15" hidden="1">
      <c r="A223" s="124"/>
      <c r="B223" s="106"/>
      <c r="C223" s="69"/>
      <c r="D223" s="79"/>
      <c r="E223" s="79"/>
      <c r="F223" s="77"/>
      <c r="G223" s="79"/>
      <c r="H223" s="30" t="s">
        <v>27</v>
      </c>
      <c r="I223" s="30" t="s">
        <v>24</v>
      </c>
      <c r="J223" s="30" t="s">
        <v>75</v>
      </c>
      <c r="K223" s="30" t="s">
        <v>111</v>
      </c>
      <c r="L223" s="30" t="s">
        <v>37</v>
      </c>
      <c r="M223" s="47">
        <f>'[1]бюджетная роспись 15-16гг.'!$J$256/1000</f>
        <v>4.4</v>
      </c>
    </row>
    <row r="224" spans="1:13" ht="15" hidden="1">
      <c r="A224" s="125"/>
      <c r="B224" s="107"/>
      <c r="C224" s="69"/>
      <c r="D224" s="79"/>
      <c r="E224" s="79"/>
      <c r="F224" s="77"/>
      <c r="G224" s="79"/>
      <c r="H224" s="30" t="s">
        <v>27</v>
      </c>
      <c r="I224" s="30" t="s">
        <v>24</v>
      </c>
      <c r="J224" s="30" t="s">
        <v>75</v>
      </c>
      <c r="K224" s="30" t="s">
        <v>112</v>
      </c>
      <c r="L224" s="30" t="s">
        <v>30</v>
      </c>
      <c r="M224" s="48">
        <f>'[1]бюджетная роспись 15-16гг.'!$J$192/1000</f>
        <v>1707.4</v>
      </c>
    </row>
    <row r="225" spans="1:13" ht="15" hidden="1">
      <c r="A225" s="123" t="s">
        <v>83</v>
      </c>
      <c r="B225" s="105" t="s">
        <v>84</v>
      </c>
      <c r="C225" s="69"/>
      <c r="D225" s="79"/>
      <c r="E225" s="79"/>
      <c r="F225" s="77"/>
      <c r="G225" s="79"/>
      <c r="H225" s="30" t="s">
        <v>27</v>
      </c>
      <c r="I225" s="30" t="s">
        <v>24</v>
      </c>
      <c r="J225" s="30" t="s">
        <v>75</v>
      </c>
      <c r="K225" s="30" t="s">
        <v>85</v>
      </c>
      <c r="L225" s="30" t="s">
        <v>86</v>
      </c>
      <c r="M225" s="47">
        <f>'[1]бюджетная роспись 15-16гг.'!$J$261/1000</f>
        <v>1878.7</v>
      </c>
    </row>
    <row r="226" spans="1:13" ht="15" hidden="1">
      <c r="A226" s="124"/>
      <c r="B226" s="106"/>
      <c r="C226" s="69"/>
      <c r="D226" s="79"/>
      <c r="E226" s="79"/>
      <c r="F226" s="77"/>
      <c r="G226" s="79"/>
      <c r="H226" s="30" t="s">
        <v>27</v>
      </c>
      <c r="I226" s="30" t="s">
        <v>24</v>
      </c>
      <c r="J226" s="30" t="s">
        <v>75</v>
      </c>
      <c r="K226" s="30" t="s">
        <v>85</v>
      </c>
      <c r="L226" s="30" t="s">
        <v>87</v>
      </c>
      <c r="M226" s="47">
        <f>'[1]бюджетная роспись 15-16гг.'!$J$264/1000</f>
        <v>340.5</v>
      </c>
    </row>
    <row r="227" spans="1:13" ht="15" hidden="1">
      <c r="A227" s="124"/>
      <c r="B227" s="106"/>
      <c r="C227" s="69"/>
      <c r="D227" s="79"/>
      <c r="E227" s="79"/>
      <c r="F227" s="77"/>
      <c r="G227" s="79"/>
      <c r="H227" s="30" t="s">
        <v>27</v>
      </c>
      <c r="I227" s="30" t="s">
        <v>24</v>
      </c>
      <c r="J227" s="30" t="s">
        <v>75</v>
      </c>
      <c r="K227" s="30" t="s">
        <v>85</v>
      </c>
      <c r="L227" s="30" t="s">
        <v>30</v>
      </c>
      <c r="M227" s="47">
        <f>'[1]бюджетная роспись 15-16гг.'!$J$268/1000</f>
        <v>253.6</v>
      </c>
    </row>
    <row r="228" spans="1:13" ht="15" hidden="1">
      <c r="A228" s="124"/>
      <c r="B228" s="106"/>
      <c r="C228" s="69"/>
      <c r="D228" s="79"/>
      <c r="E228" s="79"/>
      <c r="F228" s="77"/>
      <c r="G228" s="79"/>
      <c r="H228" s="30" t="s">
        <v>27</v>
      </c>
      <c r="I228" s="30" t="s">
        <v>24</v>
      </c>
      <c r="J228" s="30" t="s">
        <v>75</v>
      </c>
      <c r="K228" s="30" t="s">
        <v>88</v>
      </c>
      <c r="L228" s="30" t="s">
        <v>86</v>
      </c>
      <c r="M228" s="47">
        <f>'[1]бюджетная роспись 15-16гг.'!$J$273/1000</f>
        <v>2114.7</v>
      </c>
    </row>
    <row r="229" spans="1:13" ht="15" hidden="1">
      <c r="A229" s="124"/>
      <c r="B229" s="106"/>
      <c r="C229" s="69"/>
      <c r="D229" s="79"/>
      <c r="E229" s="79"/>
      <c r="F229" s="77"/>
      <c r="G229" s="79"/>
      <c r="H229" s="30" t="s">
        <v>27</v>
      </c>
      <c r="I229" s="30" t="s">
        <v>24</v>
      </c>
      <c r="J229" s="30" t="s">
        <v>75</v>
      </c>
      <c r="K229" s="30" t="s">
        <v>88</v>
      </c>
      <c r="L229" s="30" t="s">
        <v>87</v>
      </c>
      <c r="M229" s="47">
        <f>'[1]бюджетная роспись 15-16гг.'!$J$276/1000</f>
        <v>383.2</v>
      </c>
    </row>
    <row r="230" spans="1:13" ht="15" hidden="1">
      <c r="A230" s="124"/>
      <c r="B230" s="106"/>
      <c r="C230" s="69"/>
      <c r="D230" s="79"/>
      <c r="E230" s="79"/>
      <c r="F230" s="77"/>
      <c r="G230" s="79"/>
      <c r="H230" s="30" t="s">
        <v>27</v>
      </c>
      <c r="I230" s="30" t="s">
        <v>24</v>
      </c>
      <c r="J230" s="30" t="s">
        <v>75</v>
      </c>
      <c r="K230" s="30" t="s">
        <v>88</v>
      </c>
      <c r="L230" s="30" t="s">
        <v>30</v>
      </c>
      <c r="M230" s="47">
        <f>'[1]бюджетная роспись 15-16гг.'!$J$280/1000</f>
        <v>337.8</v>
      </c>
    </row>
    <row r="231" spans="1:13" ht="15" hidden="1">
      <c r="A231" s="124"/>
      <c r="B231" s="106"/>
      <c r="C231" s="69"/>
      <c r="D231" s="79"/>
      <c r="E231" s="79"/>
      <c r="F231" s="77"/>
      <c r="G231" s="79"/>
      <c r="H231" s="30" t="s">
        <v>27</v>
      </c>
      <c r="I231" s="30" t="s">
        <v>24</v>
      </c>
      <c r="J231" s="30" t="s">
        <v>75</v>
      </c>
      <c r="K231" s="30" t="s">
        <v>89</v>
      </c>
      <c r="L231" s="30" t="s">
        <v>30</v>
      </c>
      <c r="M231" s="47">
        <f>'[1]бюджетная роспись 15-16гг.'!$J$285/1000</f>
        <v>238.2</v>
      </c>
    </row>
    <row r="232" spans="1:13" ht="15" hidden="1">
      <c r="A232" s="125"/>
      <c r="B232" s="107"/>
      <c r="C232" s="69"/>
      <c r="D232" s="79"/>
      <c r="E232" s="79"/>
      <c r="F232" s="77"/>
      <c r="G232" s="79"/>
      <c r="H232" s="30" t="s">
        <v>27</v>
      </c>
      <c r="I232" s="30" t="s">
        <v>24</v>
      </c>
      <c r="J232" s="30" t="s">
        <v>75</v>
      </c>
      <c r="K232" s="30" t="s">
        <v>90</v>
      </c>
      <c r="L232" s="30" t="s">
        <v>30</v>
      </c>
      <c r="M232" s="47">
        <f>'[1]бюджетная роспись 15-16гг.'!$J$289/1000</f>
        <v>232.4</v>
      </c>
    </row>
    <row r="233" spans="1:13" ht="19.5" customHeight="1" hidden="1">
      <c r="A233" s="123" t="s">
        <v>91</v>
      </c>
      <c r="B233" s="105" t="s">
        <v>92</v>
      </c>
      <c r="C233" s="69"/>
      <c r="D233" s="79"/>
      <c r="E233" s="79"/>
      <c r="F233" s="77"/>
      <c r="G233" s="79"/>
      <c r="H233" s="30" t="s">
        <v>27</v>
      </c>
      <c r="I233" s="30" t="s">
        <v>93</v>
      </c>
      <c r="J233" s="30" t="s">
        <v>94</v>
      </c>
      <c r="K233" s="30" t="s">
        <v>95</v>
      </c>
      <c r="L233" s="30" t="s">
        <v>30</v>
      </c>
      <c r="M233" s="47">
        <f>'[1]бюджетная роспись 15-16гг.'!$J$297/1000</f>
        <v>202.3</v>
      </c>
    </row>
    <row r="234" spans="1:13" ht="19.5" customHeight="1" hidden="1">
      <c r="A234" s="125"/>
      <c r="B234" s="107"/>
      <c r="C234" s="69"/>
      <c r="D234" s="79"/>
      <c r="E234" s="79"/>
      <c r="F234" s="77"/>
      <c r="G234" s="79"/>
      <c r="H234" s="30" t="s">
        <v>27</v>
      </c>
      <c r="I234" s="30" t="s">
        <v>93</v>
      </c>
      <c r="J234" s="30" t="s">
        <v>94</v>
      </c>
      <c r="K234" s="30" t="s">
        <v>95</v>
      </c>
      <c r="L234" s="30" t="s">
        <v>96</v>
      </c>
      <c r="M234" s="47">
        <f>'[1]бюджетная роспись 15-16гг.'!$J$300/1000</f>
        <v>63222</v>
      </c>
    </row>
    <row r="235" spans="1:13" ht="27.75" customHeight="1" hidden="1">
      <c r="A235" s="123" t="s">
        <v>99</v>
      </c>
      <c r="B235" s="105" t="s">
        <v>100</v>
      </c>
      <c r="C235" s="69"/>
      <c r="D235" s="79"/>
      <c r="E235" s="79"/>
      <c r="F235" s="77"/>
      <c r="G235" s="79"/>
      <c r="H235" s="30" t="s">
        <v>27</v>
      </c>
      <c r="I235" s="30" t="s">
        <v>93</v>
      </c>
      <c r="J235" s="30" t="s">
        <v>94</v>
      </c>
      <c r="K235" s="30" t="s">
        <v>97</v>
      </c>
      <c r="L235" s="30" t="s">
        <v>30</v>
      </c>
      <c r="M235" s="47">
        <f>'[1]бюджетная роспись 15-16гг.'!$J$304/1000</f>
        <v>41</v>
      </c>
    </row>
    <row r="236" spans="1:13" ht="27.75" customHeight="1" hidden="1">
      <c r="A236" s="125"/>
      <c r="B236" s="107"/>
      <c r="C236" s="69"/>
      <c r="D236" s="79"/>
      <c r="E236" s="79"/>
      <c r="F236" s="77"/>
      <c r="G236" s="79"/>
      <c r="H236" s="30" t="s">
        <v>27</v>
      </c>
      <c r="I236" s="30" t="s">
        <v>93</v>
      </c>
      <c r="J236" s="30" t="s">
        <v>94</v>
      </c>
      <c r="K236" s="30" t="s">
        <v>97</v>
      </c>
      <c r="L236" s="30" t="s">
        <v>98</v>
      </c>
      <c r="M236" s="47">
        <f>'[1]бюджетная роспись 15-16гг.'!$J$307/1000</f>
        <v>13702.8</v>
      </c>
    </row>
    <row r="237" spans="1:13" ht="26.25" customHeight="1" hidden="1">
      <c r="A237" s="123" t="s">
        <v>101</v>
      </c>
      <c r="B237" s="105" t="s">
        <v>102</v>
      </c>
      <c r="C237" s="69"/>
      <c r="D237" s="79"/>
      <c r="E237" s="79"/>
      <c r="F237" s="77"/>
      <c r="G237" s="79"/>
      <c r="H237" s="30" t="s">
        <v>27</v>
      </c>
      <c r="I237" s="30" t="s">
        <v>93</v>
      </c>
      <c r="J237" s="30" t="s">
        <v>94</v>
      </c>
      <c r="K237" s="30" t="s">
        <v>103</v>
      </c>
      <c r="L237" s="30" t="s">
        <v>30</v>
      </c>
      <c r="M237" s="47">
        <f>'[1]бюджетная роспись 15-16гг.'!$J$311/1000</f>
        <v>16.9</v>
      </c>
    </row>
    <row r="238" spans="1:13" ht="26.25" customHeight="1" hidden="1">
      <c r="A238" s="125"/>
      <c r="B238" s="107"/>
      <c r="C238" s="69"/>
      <c r="D238" s="79"/>
      <c r="E238" s="79"/>
      <c r="F238" s="77"/>
      <c r="G238" s="79"/>
      <c r="H238" s="30" t="s">
        <v>27</v>
      </c>
      <c r="I238" s="30" t="s">
        <v>93</v>
      </c>
      <c r="J238" s="30" t="s">
        <v>94</v>
      </c>
      <c r="K238" s="30" t="s">
        <v>103</v>
      </c>
      <c r="L238" s="30" t="s">
        <v>98</v>
      </c>
      <c r="M238" s="47">
        <f>'[1]бюджетная роспись 15-16гг.'!$J$314/1000</f>
        <v>8252.4</v>
      </c>
    </row>
    <row r="239" spans="1:13" ht="28.5" customHeight="1" hidden="1">
      <c r="A239" s="123" t="s">
        <v>105</v>
      </c>
      <c r="B239" s="105" t="s">
        <v>106</v>
      </c>
      <c r="C239" s="69"/>
      <c r="D239" s="79"/>
      <c r="E239" s="79"/>
      <c r="F239" s="77"/>
      <c r="G239" s="79"/>
      <c r="H239" s="30" t="s">
        <v>27</v>
      </c>
      <c r="I239" s="30" t="s">
        <v>93</v>
      </c>
      <c r="J239" s="30" t="s">
        <v>94</v>
      </c>
      <c r="K239" s="30" t="s">
        <v>104</v>
      </c>
      <c r="L239" s="30" t="s">
        <v>30</v>
      </c>
      <c r="M239" s="47">
        <f>'[1]бюджетная роспись 15-16гг.'!$J$318/1000</f>
        <v>220.2</v>
      </c>
    </row>
    <row r="240" spans="1:13" ht="28.5" customHeight="1" hidden="1">
      <c r="A240" s="125"/>
      <c r="B240" s="107"/>
      <c r="C240" s="69"/>
      <c r="D240" s="79"/>
      <c r="E240" s="79"/>
      <c r="F240" s="77"/>
      <c r="G240" s="79"/>
      <c r="H240" s="30" t="s">
        <v>27</v>
      </c>
      <c r="I240" s="30" t="s">
        <v>93</v>
      </c>
      <c r="J240" s="30" t="s">
        <v>94</v>
      </c>
      <c r="K240" s="30" t="s">
        <v>104</v>
      </c>
      <c r="L240" s="30" t="s">
        <v>98</v>
      </c>
      <c r="M240" s="47">
        <f>'[1]бюджетная роспись 15-16гг.'!$J$321/1000</f>
        <v>73398.1</v>
      </c>
    </row>
    <row r="241" spans="1:13" ht="153" hidden="1">
      <c r="A241" s="40" t="s">
        <v>108</v>
      </c>
      <c r="B241" s="34" t="s">
        <v>107</v>
      </c>
      <c r="C241" s="69"/>
      <c r="D241" s="79"/>
      <c r="E241" s="79"/>
      <c r="F241" s="77"/>
      <c r="G241" s="79"/>
      <c r="H241" s="30" t="s">
        <v>27</v>
      </c>
      <c r="I241" s="30" t="s">
        <v>24</v>
      </c>
      <c r="J241" s="30" t="s">
        <v>46</v>
      </c>
      <c r="K241" s="30" t="s">
        <v>109</v>
      </c>
      <c r="L241" s="30" t="s">
        <v>96</v>
      </c>
      <c r="M241" s="47">
        <f>'[1]бюджетная роспись 15-16гг.'!$J$166/1000</f>
        <v>3578.4</v>
      </c>
    </row>
    <row r="242" spans="1:13" ht="15" hidden="1">
      <c r="A242" s="121" t="s">
        <v>19</v>
      </c>
      <c r="B242" s="121"/>
      <c r="C242" s="121"/>
      <c r="D242" s="121"/>
      <c r="E242" s="121"/>
      <c r="F242" s="121"/>
      <c r="G242" s="121"/>
      <c r="H242" s="30" t="s">
        <v>17</v>
      </c>
      <c r="I242" s="30" t="s">
        <v>17</v>
      </c>
      <c r="J242" s="30" t="s">
        <v>17</v>
      </c>
      <c r="K242" s="30" t="s">
        <v>17</v>
      </c>
      <c r="L242" s="30" t="s">
        <v>17</v>
      </c>
      <c r="M242" s="46">
        <f>M183+M217</f>
        <v>4587517.89</v>
      </c>
    </row>
    <row r="243" ht="15" hidden="1"/>
    <row r="244" ht="15" hidden="1"/>
    <row r="245" spans="1:13" ht="15" hidden="1">
      <c r="A245" s="112" t="s">
        <v>1</v>
      </c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</row>
    <row r="246" spans="1:13" ht="15" hidden="1">
      <c r="A246" s="112" t="s">
        <v>2</v>
      </c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</row>
    <row r="247" spans="1:13" ht="15" hidden="1">
      <c r="A247" s="112" t="s">
        <v>115</v>
      </c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</row>
    <row r="248" spans="1:13" ht="15" hidden="1">
      <c r="A248" s="112" t="s">
        <v>22</v>
      </c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</row>
    <row r="249" spans="1:13" ht="15" hidden="1">
      <c r="A249" s="112" t="s">
        <v>3</v>
      </c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</row>
    <row r="250" ht="15" hidden="1">
      <c r="A250" s="39"/>
    </row>
    <row r="251" spans="1:13" ht="15" hidden="1">
      <c r="A251" s="121"/>
      <c r="B251" s="121"/>
      <c r="C251" s="108" t="s">
        <v>23</v>
      </c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</row>
    <row r="252" spans="1:13" ht="15" hidden="1">
      <c r="A252" s="121"/>
      <c r="B252" s="121"/>
      <c r="C252" s="108" t="s">
        <v>4</v>
      </c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</row>
    <row r="253" spans="1:13" ht="15" hidden="1">
      <c r="A253" s="115" t="s">
        <v>5</v>
      </c>
      <c r="B253" s="108" t="s">
        <v>20</v>
      </c>
      <c r="C253" s="122" t="s">
        <v>6</v>
      </c>
      <c r="D253" s="108" t="s">
        <v>7</v>
      </c>
      <c r="E253" s="108" t="s">
        <v>21</v>
      </c>
      <c r="F253" s="108" t="s">
        <v>8</v>
      </c>
      <c r="G253" s="108" t="s">
        <v>9</v>
      </c>
      <c r="H253" s="108" t="s">
        <v>10</v>
      </c>
      <c r="I253" s="108"/>
      <c r="J253" s="108"/>
      <c r="K253" s="108"/>
      <c r="L253" s="108"/>
      <c r="M253" s="108" t="s">
        <v>11</v>
      </c>
    </row>
    <row r="254" spans="1:13" ht="25.5" hidden="1">
      <c r="A254" s="115"/>
      <c r="B254" s="108"/>
      <c r="C254" s="122"/>
      <c r="D254" s="108"/>
      <c r="E254" s="108"/>
      <c r="F254" s="108"/>
      <c r="G254" s="108"/>
      <c r="H254" s="77" t="s">
        <v>12</v>
      </c>
      <c r="I254" s="77" t="s">
        <v>13</v>
      </c>
      <c r="J254" s="77" t="s">
        <v>14</v>
      </c>
      <c r="K254" s="77" t="s">
        <v>15</v>
      </c>
      <c r="L254" s="77" t="s">
        <v>16</v>
      </c>
      <c r="M254" s="108"/>
    </row>
    <row r="255" spans="1:13" ht="38.25" hidden="1">
      <c r="A255" s="37">
        <v>1</v>
      </c>
      <c r="B255" s="33" t="s">
        <v>33</v>
      </c>
      <c r="C255" s="69"/>
      <c r="D255" s="79"/>
      <c r="E255" s="79"/>
      <c r="F255" s="77" t="s">
        <v>17</v>
      </c>
      <c r="G255" s="79"/>
      <c r="H255" s="77" t="s">
        <v>17</v>
      </c>
      <c r="I255" s="77" t="s">
        <v>17</v>
      </c>
      <c r="J255" s="77" t="s">
        <v>17</v>
      </c>
      <c r="K255" s="77" t="s">
        <v>17</v>
      </c>
      <c r="L255" s="77" t="s">
        <v>17</v>
      </c>
      <c r="M255" s="46">
        <f>SUM(M256:M288)</f>
        <v>4380750.29</v>
      </c>
    </row>
    <row r="256" spans="1:13" ht="15" hidden="1">
      <c r="A256" s="83" t="s">
        <v>34</v>
      </c>
      <c r="B256" s="105" t="s">
        <v>35</v>
      </c>
      <c r="C256" s="69"/>
      <c r="D256" s="79"/>
      <c r="E256" s="79"/>
      <c r="F256" s="77"/>
      <c r="G256" s="79"/>
      <c r="H256" s="30">
        <v>974</v>
      </c>
      <c r="I256" s="30" t="s">
        <v>24</v>
      </c>
      <c r="J256" s="30" t="s">
        <v>25</v>
      </c>
      <c r="K256" s="30" t="s">
        <v>26</v>
      </c>
      <c r="L256" s="77">
        <v>111</v>
      </c>
      <c r="M256" s="47">
        <f>'[1]бюджетная роспись 15-16гг.'!$J$19/1000</f>
        <v>1323.04</v>
      </c>
    </row>
    <row r="257" spans="1:13" ht="15" hidden="1">
      <c r="A257" s="84"/>
      <c r="B257" s="106"/>
      <c r="C257" s="69"/>
      <c r="D257" s="79"/>
      <c r="E257" s="79"/>
      <c r="F257" s="79"/>
      <c r="G257" s="79"/>
      <c r="H257" s="30">
        <v>974</v>
      </c>
      <c r="I257" s="30" t="s">
        <v>24</v>
      </c>
      <c r="J257" s="30" t="s">
        <v>25</v>
      </c>
      <c r="K257" s="30" t="s">
        <v>26</v>
      </c>
      <c r="L257" s="30" t="s">
        <v>30</v>
      </c>
      <c r="M257" s="47">
        <f>'[1]бюджетная роспись 15-16гг.'!$J$23/1000</f>
        <v>2197.4</v>
      </c>
    </row>
    <row r="258" spans="1:13" ht="15" hidden="1">
      <c r="A258" s="84"/>
      <c r="B258" s="106"/>
      <c r="C258" s="69"/>
      <c r="D258" s="79"/>
      <c r="E258" s="79"/>
      <c r="F258" s="79"/>
      <c r="G258" s="79"/>
      <c r="H258" s="30">
        <v>974</v>
      </c>
      <c r="I258" s="30" t="s">
        <v>24</v>
      </c>
      <c r="J258" s="30" t="s">
        <v>25</v>
      </c>
      <c r="K258" s="30" t="s">
        <v>26</v>
      </c>
      <c r="L258" s="30" t="s">
        <v>31</v>
      </c>
      <c r="M258" s="47">
        <f>'[1]бюджетная роспись 15-16гг.'!$J$30/1000</f>
        <v>333980.344</v>
      </c>
    </row>
    <row r="259" spans="1:13" ht="15" hidden="1">
      <c r="A259" s="84"/>
      <c r="B259" s="106"/>
      <c r="C259" s="69"/>
      <c r="D259" s="79"/>
      <c r="E259" s="79"/>
      <c r="F259" s="79"/>
      <c r="G259" s="79"/>
      <c r="H259" s="30">
        <v>974</v>
      </c>
      <c r="I259" s="30" t="s">
        <v>24</v>
      </c>
      <c r="J259" s="30" t="s">
        <v>25</v>
      </c>
      <c r="K259" s="30" t="s">
        <v>26</v>
      </c>
      <c r="L259" s="30" t="s">
        <v>32</v>
      </c>
      <c r="M259" s="47">
        <f>'[1]бюджетная роспись 15-16гг.'!$J$43/1000</f>
        <v>5641.88</v>
      </c>
    </row>
    <row r="260" spans="1:13" ht="15" hidden="1">
      <c r="A260" s="84"/>
      <c r="B260" s="106"/>
      <c r="C260" s="69"/>
      <c r="D260" s="79"/>
      <c r="E260" s="79"/>
      <c r="F260" s="79"/>
      <c r="G260" s="79"/>
      <c r="H260" s="30">
        <v>974</v>
      </c>
      <c r="I260" s="30" t="s">
        <v>24</v>
      </c>
      <c r="J260" s="30" t="s">
        <v>25</v>
      </c>
      <c r="K260" s="30" t="s">
        <v>26</v>
      </c>
      <c r="L260" s="30" t="s">
        <v>36</v>
      </c>
      <c r="M260" s="47">
        <f>'[1]бюджетная роспись 15-16гг.'!$J$56/1000</f>
        <v>656.47</v>
      </c>
    </row>
    <row r="261" spans="1:13" ht="15" hidden="1">
      <c r="A261" s="85"/>
      <c r="B261" s="107"/>
      <c r="C261" s="69"/>
      <c r="D261" s="79"/>
      <c r="E261" s="79"/>
      <c r="F261" s="79"/>
      <c r="G261" s="79"/>
      <c r="H261" s="30">
        <v>974</v>
      </c>
      <c r="I261" s="30" t="s">
        <v>24</v>
      </c>
      <c r="J261" s="30" t="s">
        <v>25</v>
      </c>
      <c r="K261" s="30" t="s">
        <v>26</v>
      </c>
      <c r="L261" s="30" t="s">
        <v>37</v>
      </c>
      <c r="M261" s="47">
        <f>'[1]бюджетная роспись 15-16гг.'!$J$58/1000</f>
        <v>0</v>
      </c>
    </row>
    <row r="262" spans="1:13" ht="51" hidden="1">
      <c r="A262" s="38" t="s">
        <v>38</v>
      </c>
      <c r="B262" s="79" t="s">
        <v>39</v>
      </c>
      <c r="C262" s="69"/>
      <c r="D262" s="79"/>
      <c r="E262" s="79"/>
      <c r="F262" s="79"/>
      <c r="G262" s="79"/>
      <c r="H262" s="30" t="s">
        <v>27</v>
      </c>
      <c r="I262" s="30" t="s">
        <v>24</v>
      </c>
      <c r="J262" s="30" t="s">
        <v>25</v>
      </c>
      <c r="K262" s="30" t="s">
        <v>28</v>
      </c>
      <c r="L262" s="30" t="s">
        <v>29</v>
      </c>
      <c r="M262" s="47">
        <f>'[1]бюджетная роспись 15-16гг.'!$J$77/1000</f>
        <v>15153.4</v>
      </c>
    </row>
    <row r="263" spans="1:13" ht="20.25" customHeight="1" hidden="1">
      <c r="A263" s="83" t="s">
        <v>42</v>
      </c>
      <c r="B263" s="105" t="s">
        <v>43</v>
      </c>
      <c r="C263" s="69"/>
      <c r="D263" s="79"/>
      <c r="E263" s="79"/>
      <c r="F263" s="79"/>
      <c r="G263" s="79"/>
      <c r="H263" s="30" t="s">
        <v>27</v>
      </c>
      <c r="I263" s="30" t="s">
        <v>24</v>
      </c>
      <c r="J263" s="30" t="s">
        <v>25</v>
      </c>
      <c r="K263" s="30" t="s">
        <v>40</v>
      </c>
      <c r="L263" s="30" t="s">
        <v>41</v>
      </c>
      <c r="M263" s="47">
        <f>'[1]бюджетная роспись 15-16гг.'!$J$82/1000</f>
        <v>23092.8</v>
      </c>
    </row>
    <row r="264" spans="1:13" ht="20.25" customHeight="1" hidden="1">
      <c r="A264" s="84"/>
      <c r="B264" s="106"/>
      <c r="C264" s="69"/>
      <c r="D264" s="79"/>
      <c r="E264" s="79"/>
      <c r="F264" s="79"/>
      <c r="G264" s="79"/>
      <c r="H264" s="30" t="s">
        <v>27</v>
      </c>
      <c r="I264" s="30" t="s">
        <v>24</v>
      </c>
      <c r="J264" s="30" t="s">
        <v>25</v>
      </c>
      <c r="K264" s="30" t="s">
        <v>40</v>
      </c>
      <c r="L264" s="30" t="s">
        <v>30</v>
      </c>
      <c r="M264" s="47">
        <f>'[1]бюджетная роспись 15-16гг.'!$J$86/1000</f>
        <v>68.7</v>
      </c>
    </row>
    <row r="265" spans="1:13" ht="20.25" customHeight="1" hidden="1">
      <c r="A265" s="84"/>
      <c r="B265" s="106"/>
      <c r="C265" s="69"/>
      <c r="D265" s="79"/>
      <c r="E265" s="79"/>
      <c r="F265" s="79"/>
      <c r="G265" s="79"/>
      <c r="H265" s="30" t="s">
        <v>27</v>
      </c>
      <c r="I265" s="30" t="s">
        <v>24</v>
      </c>
      <c r="J265" s="30" t="s">
        <v>25</v>
      </c>
      <c r="K265" s="30" t="s">
        <v>40</v>
      </c>
      <c r="L265" s="30" t="s">
        <v>31</v>
      </c>
      <c r="M265" s="47">
        <f>'[1]бюджетная роспись 15-16гг.'!$J$90/1000</f>
        <v>1438397.1</v>
      </c>
    </row>
    <row r="266" spans="1:13" ht="20.25" customHeight="1" hidden="1">
      <c r="A266" s="85"/>
      <c r="B266" s="107"/>
      <c r="C266" s="69"/>
      <c r="D266" s="79"/>
      <c r="E266" s="79"/>
      <c r="F266" s="79"/>
      <c r="G266" s="79"/>
      <c r="H266" s="30" t="s">
        <v>27</v>
      </c>
      <c r="I266" s="30" t="s">
        <v>24</v>
      </c>
      <c r="J266" s="30" t="s">
        <v>25</v>
      </c>
      <c r="K266" s="30" t="s">
        <v>40</v>
      </c>
      <c r="L266" s="30" t="s">
        <v>32</v>
      </c>
      <c r="M266" s="47">
        <f>'[1]бюджетная роспись 15-16гг.'!$J$94/1000</f>
        <v>26975.6</v>
      </c>
    </row>
    <row r="267" spans="1:13" ht="20.25" customHeight="1" hidden="1">
      <c r="A267" s="83" t="s">
        <v>44</v>
      </c>
      <c r="B267" s="105" t="s">
        <v>45</v>
      </c>
      <c r="C267" s="69"/>
      <c r="D267" s="79"/>
      <c r="E267" s="79"/>
      <c r="F267" s="79"/>
      <c r="G267" s="79"/>
      <c r="H267" s="30" t="s">
        <v>27</v>
      </c>
      <c r="I267" s="30" t="s">
        <v>24</v>
      </c>
      <c r="J267" s="30" t="s">
        <v>46</v>
      </c>
      <c r="K267" s="30" t="s">
        <v>47</v>
      </c>
      <c r="L267" s="30" t="s">
        <v>31</v>
      </c>
      <c r="M267" s="47">
        <f>'[1]бюджетная роспись 15-16гг.'!$J$100/1000</f>
        <v>319556.911</v>
      </c>
    </row>
    <row r="268" spans="1:13" ht="20.25" customHeight="1" hidden="1">
      <c r="A268" s="85"/>
      <c r="B268" s="107"/>
      <c r="C268" s="69"/>
      <c r="D268" s="79"/>
      <c r="E268" s="79"/>
      <c r="F268" s="79"/>
      <c r="G268" s="79"/>
      <c r="H268" s="30" t="s">
        <v>27</v>
      </c>
      <c r="I268" s="30" t="s">
        <v>24</v>
      </c>
      <c r="J268" s="30" t="s">
        <v>46</v>
      </c>
      <c r="K268" s="30" t="s">
        <v>47</v>
      </c>
      <c r="L268" s="30" t="s">
        <v>32</v>
      </c>
      <c r="M268" s="47">
        <f>'[1]бюджетная роспись 15-16гг.'!$J$113/1000</f>
        <v>10521.136</v>
      </c>
    </row>
    <row r="269" spans="1:13" ht="39.75" customHeight="1" hidden="1">
      <c r="A269" s="83" t="s">
        <v>48</v>
      </c>
      <c r="B269" s="105" t="s">
        <v>49</v>
      </c>
      <c r="C269" s="69"/>
      <c r="D269" s="79"/>
      <c r="E269" s="79"/>
      <c r="F269" s="79"/>
      <c r="G269" s="79"/>
      <c r="H269" s="30" t="s">
        <v>27</v>
      </c>
      <c r="I269" s="30" t="s">
        <v>24</v>
      </c>
      <c r="J269" s="30" t="s">
        <v>46</v>
      </c>
      <c r="K269" s="30" t="s">
        <v>50</v>
      </c>
      <c r="L269" s="30" t="s">
        <v>31</v>
      </c>
      <c r="M269" s="47">
        <f>'[1]бюджетная роспись 15-16гг.'!$J$172/1000</f>
        <v>1421956.9</v>
      </c>
    </row>
    <row r="270" spans="1:13" ht="39.75" customHeight="1" hidden="1">
      <c r="A270" s="85"/>
      <c r="B270" s="107"/>
      <c r="C270" s="69"/>
      <c r="D270" s="79"/>
      <c r="E270" s="79"/>
      <c r="F270" s="79"/>
      <c r="G270" s="79"/>
      <c r="H270" s="30" t="s">
        <v>27</v>
      </c>
      <c r="I270" s="30" t="s">
        <v>24</v>
      </c>
      <c r="J270" s="30" t="s">
        <v>46</v>
      </c>
      <c r="K270" s="30" t="s">
        <v>50</v>
      </c>
      <c r="L270" s="30" t="s">
        <v>32</v>
      </c>
      <c r="M270" s="47">
        <f>'[1]бюджетная роспись 15-16гг.'!$J$175/1000</f>
        <v>30395.6</v>
      </c>
    </row>
    <row r="271" spans="1:13" ht="39" customHeight="1" hidden="1">
      <c r="A271" s="38" t="s">
        <v>51</v>
      </c>
      <c r="B271" s="79" t="s">
        <v>52</v>
      </c>
      <c r="C271" s="69"/>
      <c r="D271" s="79"/>
      <c r="E271" s="79"/>
      <c r="F271" s="79"/>
      <c r="G271" s="79"/>
      <c r="H271" s="30" t="s">
        <v>27</v>
      </c>
      <c r="I271" s="30" t="s">
        <v>24</v>
      </c>
      <c r="J271" s="30" t="s">
        <v>46</v>
      </c>
      <c r="K271" s="30" t="s">
        <v>53</v>
      </c>
      <c r="L271" s="30" t="s">
        <v>31</v>
      </c>
      <c r="M271" s="47">
        <f>'[1]бюджетная роспись 15-16гг.'!$J$127/1000</f>
        <v>308304.509</v>
      </c>
    </row>
    <row r="272" spans="1:13" ht="25.5" hidden="1">
      <c r="A272" s="38" t="s">
        <v>54</v>
      </c>
      <c r="B272" s="79" t="s">
        <v>55</v>
      </c>
      <c r="C272" s="69"/>
      <c r="D272" s="79"/>
      <c r="E272" s="79"/>
      <c r="F272" s="79"/>
      <c r="G272" s="79"/>
      <c r="H272" s="30" t="s">
        <v>27</v>
      </c>
      <c r="I272" s="30" t="s">
        <v>24</v>
      </c>
      <c r="J272" s="30" t="s">
        <v>46</v>
      </c>
      <c r="K272" s="30" t="s">
        <v>56</v>
      </c>
      <c r="L272" s="30" t="s">
        <v>31</v>
      </c>
      <c r="M272" s="47">
        <f>'[1]бюджетная роспись 15-16гг.'!$J$141/1000</f>
        <v>8690</v>
      </c>
    </row>
    <row r="273" spans="1:13" ht="15" hidden="1">
      <c r="A273" s="83" t="s">
        <v>57</v>
      </c>
      <c r="B273" s="105" t="s">
        <v>58</v>
      </c>
      <c r="C273" s="69"/>
      <c r="D273" s="79"/>
      <c r="E273" s="79"/>
      <c r="F273" s="79"/>
      <c r="G273" s="79"/>
      <c r="H273" s="30" t="s">
        <v>27</v>
      </c>
      <c r="I273" s="30" t="s">
        <v>24</v>
      </c>
      <c r="J273" s="30" t="s">
        <v>25</v>
      </c>
      <c r="K273" s="30" t="s">
        <v>59</v>
      </c>
      <c r="L273" s="30" t="s">
        <v>30</v>
      </c>
      <c r="M273" s="47">
        <f>'[1]бюджетная роспись 15-16гг.'!$J$63/1000</f>
        <v>3018</v>
      </c>
    </row>
    <row r="274" spans="1:13" ht="15" hidden="1">
      <c r="A274" s="84"/>
      <c r="B274" s="106"/>
      <c r="C274" s="69"/>
      <c r="D274" s="79"/>
      <c r="E274" s="79"/>
      <c r="F274" s="79"/>
      <c r="G274" s="79"/>
      <c r="H274" s="30" t="s">
        <v>27</v>
      </c>
      <c r="I274" s="30" t="s">
        <v>24</v>
      </c>
      <c r="J274" s="30" t="s">
        <v>25</v>
      </c>
      <c r="K274" s="30" t="s">
        <v>59</v>
      </c>
      <c r="L274" s="30" t="s">
        <v>29</v>
      </c>
      <c r="M274" s="47">
        <f>'[1]бюджетная роспись 15-16гг.'!$J$66/1000</f>
        <v>61154.100000000006</v>
      </c>
    </row>
    <row r="275" spans="1:13" ht="15" hidden="1">
      <c r="A275" s="85"/>
      <c r="B275" s="107"/>
      <c r="C275" s="69"/>
      <c r="D275" s="79"/>
      <c r="E275" s="79"/>
      <c r="F275" s="79"/>
      <c r="G275" s="79"/>
      <c r="H275" s="30" t="s">
        <v>27</v>
      </c>
      <c r="I275" s="30" t="s">
        <v>24</v>
      </c>
      <c r="J275" s="30" t="s">
        <v>25</v>
      </c>
      <c r="K275" s="30" t="s">
        <v>59</v>
      </c>
      <c r="L275" s="30" t="s">
        <v>60</v>
      </c>
      <c r="M275" s="47">
        <f>'[1]бюджетная роспись 15-16гг.'!$J$69/1000</f>
        <v>1400.5</v>
      </c>
    </row>
    <row r="276" spans="1:13" ht="15" hidden="1">
      <c r="A276" s="83" t="s">
        <v>61</v>
      </c>
      <c r="B276" s="105" t="s">
        <v>62</v>
      </c>
      <c r="C276" s="69"/>
      <c r="D276" s="79"/>
      <c r="E276" s="79"/>
      <c r="F276" s="79"/>
      <c r="G276" s="79"/>
      <c r="H276" s="30" t="s">
        <v>27</v>
      </c>
      <c r="I276" s="30" t="s">
        <v>24</v>
      </c>
      <c r="J276" s="30" t="s">
        <v>46</v>
      </c>
      <c r="K276" s="30" t="s">
        <v>59</v>
      </c>
      <c r="L276" s="30" t="s">
        <v>29</v>
      </c>
      <c r="M276" s="47">
        <f>'[1]бюджетная роспись 15-16гг.'!$J$156/1000</f>
        <v>110952.5</v>
      </c>
    </row>
    <row r="277" spans="1:13" ht="15" hidden="1">
      <c r="A277" s="85"/>
      <c r="B277" s="107"/>
      <c r="C277" s="69"/>
      <c r="D277" s="79"/>
      <c r="E277" s="79"/>
      <c r="F277" s="79"/>
      <c r="G277" s="79"/>
      <c r="H277" s="30" t="s">
        <v>27</v>
      </c>
      <c r="I277" s="30" t="s">
        <v>24</v>
      </c>
      <c r="J277" s="30" t="s">
        <v>46</v>
      </c>
      <c r="K277" s="30" t="s">
        <v>59</v>
      </c>
      <c r="L277" s="30" t="s">
        <v>60</v>
      </c>
      <c r="M277" s="47">
        <f>'[1]бюджетная роспись 15-16гг.'!$J$159/1000</f>
        <v>2009.5</v>
      </c>
    </row>
    <row r="278" spans="1:13" ht="15" hidden="1">
      <c r="A278" s="83" t="s">
        <v>63</v>
      </c>
      <c r="B278" s="105" t="s">
        <v>64</v>
      </c>
      <c r="C278" s="69"/>
      <c r="D278" s="79"/>
      <c r="E278" s="79"/>
      <c r="F278" s="79"/>
      <c r="G278" s="79"/>
      <c r="H278" s="30" t="s">
        <v>27</v>
      </c>
      <c r="I278" s="30" t="s">
        <v>24</v>
      </c>
      <c r="J278" s="30" t="s">
        <v>24</v>
      </c>
      <c r="K278" s="30" t="s">
        <v>59</v>
      </c>
      <c r="L278" s="30" t="s">
        <v>29</v>
      </c>
      <c r="M278" s="47">
        <f>'[1]бюджетная роспись 15-16гг.'!$J$182/1000</f>
        <v>4635.23</v>
      </c>
    </row>
    <row r="279" spans="1:13" ht="15" hidden="1">
      <c r="A279" s="85"/>
      <c r="B279" s="107"/>
      <c r="C279" s="69"/>
      <c r="D279" s="79"/>
      <c r="E279" s="79"/>
      <c r="F279" s="79"/>
      <c r="G279" s="79"/>
      <c r="H279" s="30" t="s">
        <v>27</v>
      </c>
      <c r="I279" s="30" t="s">
        <v>24</v>
      </c>
      <c r="J279" s="30" t="s">
        <v>24</v>
      </c>
      <c r="K279" s="30" t="s">
        <v>59</v>
      </c>
      <c r="L279" s="30" t="s">
        <v>60</v>
      </c>
      <c r="M279" s="47">
        <f>'[1]бюджетная роспись 15-16гг.'!$J$185/1000</f>
        <v>110.67</v>
      </c>
    </row>
    <row r="280" spans="1:13" ht="15" hidden="1">
      <c r="A280" s="83" t="s">
        <v>65</v>
      </c>
      <c r="B280" s="105" t="s">
        <v>66</v>
      </c>
      <c r="C280" s="69"/>
      <c r="D280" s="79"/>
      <c r="E280" s="79"/>
      <c r="F280" s="79"/>
      <c r="G280" s="79"/>
      <c r="H280" s="30" t="s">
        <v>27</v>
      </c>
      <c r="I280" s="30" t="s">
        <v>24</v>
      </c>
      <c r="J280" s="30" t="s">
        <v>25</v>
      </c>
      <c r="K280" s="30" t="s">
        <v>67</v>
      </c>
      <c r="L280" s="30" t="s">
        <v>68</v>
      </c>
      <c r="M280" s="47">
        <v>1413.642</v>
      </c>
    </row>
    <row r="281" spans="1:13" ht="15" hidden="1">
      <c r="A281" s="85"/>
      <c r="B281" s="107"/>
      <c r="C281" s="69"/>
      <c r="D281" s="79"/>
      <c r="E281" s="79"/>
      <c r="F281" s="79"/>
      <c r="G281" s="79"/>
      <c r="H281" s="30" t="s">
        <v>27</v>
      </c>
      <c r="I281" s="30" t="s">
        <v>24</v>
      </c>
      <c r="J281" s="30" t="s">
        <v>25</v>
      </c>
      <c r="K281" s="30" t="s">
        <v>67</v>
      </c>
      <c r="L281" s="30" t="s">
        <v>29</v>
      </c>
      <c r="M281" s="47">
        <v>92996.358</v>
      </c>
    </row>
    <row r="282" spans="1:13" ht="76.5" hidden="1">
      <c r="A282" s="38" t="s">
        <v>69</v>
      </c>
      <c r="B282" s="79" t="s">
        <v>70</v>
      </c>
      <c r="C282" s="69"/>
      <c r="D282" s="79"/>
      <c r="E282" s="79"/>
      <c r="F282" s="79"/>
      <c r="G282" s="79"/>
      <c r="H282" s="30" t="s">
        <v>27</v>
      </c>
      <c r="I282" s="30" t="s">
        <v>24</v>
      </c>
      <c r="J282" s="30" t="s">
        <v>46</v>
      </c>
      <c r="K282" s="30" t="s">
        <v>67</v>
      </c>
      <c r="L282" s="30" t="s">
        <v>29</v>
      </c>
      <c r="M282" s="47">
        <v>27744.2</v>
      </c>
    </row>
    <row r="283" spans="1:13" ht="89.25" hidden="1">
      <c r="A283" s="38" t="s">
        <v>71</v>
      </c>
      <c r="B283" s="79" t="s">
        <v>72</v>
      </c>
      <c r="C283" s="69"/>
      <c r="D283" s="79"/>
      <c r="E283" s="79"/>
      <c r="F283" s="79"/>
      <c r="G283" s="79"/>
      <c r="H283" s="41" t="s">
        <v>27</v>
      </c>
      <c r="I283" s="41" t="s">
        <v>24</v>
      </c>
      <c r="J283" s="42" t="s">
        <v>46</v>
      </c>
      <c r="K283" s="42" t="s">
        <v>67</v>
      </c>
      <c r="L283" s="41" t="s">
        <v>29</v>
      </c>
      <c r="M283" s="48">
        <v>6000</v>
      </c>
    </row>
    <row r="284" spans="1:13" ht="76.5" hidden="1">
      <c r="A284" s="38" t="s">
        <v>73</v>
      </c>
      <c r="B284" s="79" t="s">
        <v>74</v>
      </c>
      <c r="C284" s="69"/>
      <c r="D284" s="79"/>
      <c r="E284" s="79"/>
      <c r="F284" s="79"/>
      <c r="G284" s="79"/>
      <c r="H284" s="30" t="s">
        <v>27</v>
      </c>
      <c r="I284" s="30" t="s">
        <v>24</v>
      </c>
      <c r="J284" s="30" t="s">
        <v>75</v>
      </c>
      <c r="K284" s="30" t="s">
        <v>76</v>
      </c>
      <c r="L284" s="30" t="s">
        <v>31</v>
      </c>
      <c r="M284" s="47">
        <f>'[1]бюджетная роспись 15-16гг.'!$J$200/1000</f>
        <v>116678.2</v>
      </c>
    </row>
    <row r="285" spans="1:13" ht="15" hidden="1">
      <c r="A285" s="83" t="s">
        <v>77</v>
      </c>
      <c r="B285" s="105" t="s">
        <v>78</v>
      </c>
      <c r="C285" s="69"/>
      <c r="D285" s="79"/>
      <c r="E285" s="79"/>
      <c r="F285" s="79"/>
      <c r="G285" s="79"/>
      <c r="H285" s="30" t="s">
        <v>27</v>
      </c>
      <c r="I285" s="30" t="s">
        <v>24</v>
      </c>
      <c r="J285" s="30" t="s">
        <v>75</v>
      </c>
      <c r="K285" s="30" t="s">
        <v>79</v>
      </c>
      <c r="L285" s="30" t="s">
        <v>41</v>
      </c>
      <c r="M285" s="47">
        <f>'[1]бюджетная роспись 15-16гг.'!$J$214/1000</f>
        <v>5443.1</v>
      </c>
    </row>
    <row r="286" spans="1:13" ht="15" hidden="1">
      <c r="A286" s="84"/>
      <c r="B286" s="106"/>
      <c r="C286" s="69"/>
      <c r="D286" s="79"/>
      <c r="E286" s="79"/>
      <c r="F286" s="79"/>
      <c r="G286" s="79"/>
      <c r="H286" s="30" t="s">
        <v>27</v>
      </c>
      <c r="I286" s="30" t="s">
        <v>24</v>
      </c>
      <c r="J286" s="30" t="s">
        <v>75</v>
      </c>
      <c r="K286" s="30" t="s">
        <v>79</v>
      </c>
      <c r="L286" s="30" t="s">
        <v>30</v>
      </c>
      <c r="M286" s="47">
        <f>'[1]бюджетная роспись 15-16гг.'!$J$218/1000</f>
        <v>265</v>
      </c>
    </row>
    <row r="287" spans="1:13" ht="15" hidden="1">
      <c r="A287" s="84"/>
      <c r="B287" s="106"/>
      <c r="C287" s="69"/>
      <c r="D287" s="79"/>
      <c r="E287" s="79"/>
      <c r="F287" s="79"/>
      <c r="G287" s="79"/>
      <c r="H287" s="30" t="s">
        <v>27</v>
      </c>
      <c r="I287" s="30" t="s">
        <v>24</v>
      </c>
      <c r="J287" s="30" t="s">
        <v>75</v>
      </c>
      <c r="K287" s="30" t="s">
        <v>79</v>
      </c>
      <c r="L287" s="30" t="s">
        <v>36</v>
      </c>
      <c r="M287" s="47">
        <f>'[1]бюджетная роспись 15-16гг.'!$J$224/1000</f>
        <v>13.515</v>
      </c>
    </row>
    <row r="288" spans="1:13" ht="15" hidden="1">
      <c r="A288" s="85"/>
      <c r="B288" s="107"/>
      <c r="C288" s="69"/>
      <c r="D288" s="79"/>
      <c r="E288" s="79"/>
      <c r="F288" s="79"/>
      <c r="G288" s="79"/>
      <c r="H288" s="30" t="s">
        <v>27</v>
      </c>
      <c r="I288" s="30" t="s">
        <v>24</v>
      </c>
      <c r="J288" s="30" t="s">
        <v>75</v>
      </c>
      <c r="K288" s="30" t="s">
        <v>79</v>
      </c>
      <c r="L288" s="30" t="s">
        <v>37</v>
      </c>
      <c r="M288" s="47">
        <f>'[1]бюджетная роспись 15-16гг.'!$J$226/1000</f>
        <v>3.985</v>
      </c>
    </row>
    <row r="289" spans="1:13" ht="38.25" hidden="1">
      <c r="A289" s="40" t="s">
        <v>18</v>
      </c>
      <c r="B289" s="33" t="s">
        <v>80</v>
      </c>
      <c r="C289" s="69"/>
      <c r="D289" s="79"/>
      <c r="E289" s="79"/>
      <c r="F289" s="77" t="s">
        <v>17</v>
      </c>
      <c r="G289" s="79"/>
      <c r="H289" s="30" t="s">
        <v>17</v>
      </c>
      <c r="I289" s="30" t="s">
        <v>17</v>
      </c>
      <c r="J289" s="30" t="s">
        <v>17</v>
      </c>
      <c r="K289" s="30" t="s">
        <v>17</v>
      </c>
      <c r="L289" s="30" t="s">
        <v>17</v>
      </c>
      <c r="M289" s="46">
        <f>SUM(M290:M313)</f>
        <v>206767.6</v>
      </c>
    </row>
    <row r="290" spans="1:13" ht="15" hidden="1">
      <c r="A290" s="123" t="s">
        <v>81</v>
      </c>
      <c r="B290" s="105" t="s">
        <v>82</v>
      </c>
      <c r="C290" s="69"/>
      <c r="D290" s="79"/>
      <c r="E290" s="79"/>
      <c r="F290" s="77"/>
      <c r="G290" s="79"/>
      <c r="H290" s="30" t="s">
        <v>27</v>
      </c>
      <c r="I290" s="30" t="s">
        <v>24</v>
      </c>
      <c r="J290" s="30" t="s">
        <v>75</v>
      </c>
      <c r="K290" s="30" t="s">
        <v>110</v>
      </c>
      <c r="L290" s="30" t="s">
        <v>86</v>
      </c>
      <c r="M290" s="47">
        <f>'[1]бюджетная роспись 15-16гг.'!$J$233/1000</f>
        <v>28285</v>
      </c>
    </row>
    <row r="291" spans="1:13" ht="15" hidden="1">
      <c r="A291" s="124"/>
      <c r="B291" s="106"/>
      <c r="C291" s="69"/>
      <c r="D291" s="79"/>
      <c r="E291" s="79"/>
      <c r="F291" s="77"/>
      <c r="G291" s="79"/>
      <c r="H291" s="30" t="s">
        <v>27</v>
      </c>
      <c r="I291" s="30" t="s">
        <v>24</v>
      </c>
      <c r="J291" s="30" t="s">
        <v>75</v>
      </c>
      <c r="K291" s="30" t="s">
        <v>110</v>
      </c>
      <c r="L291" s="30" t="s">
        <v>87</v>
      </c>
      <c r="M291" s="47">
        <f>'[1]бюджетная роспись 15-16гг.'!$J$236/1000</f>
        <v>4699.4</v>
      </c>
    </row>
    <row r="292" spans="1:13" ht="15" hidden="1">
      <c r="A292" s="124"/>
      <c r="B292" s="106"/>
      <c r="C292" s="69"/>
      <c r="D292" s="79"/>
      <c r="E292" s="79"/>
      <c r="F292" s="77"/>
      <c r="G292" s="79"/>
      <c r="H292" s="30" t="s">
        <v>27</v>
      </c>
      <c r="I292" s="30" t="s">
        <v>24</v>
      </c>
      <c r="J292" s="30" t="s">
        <v>75</v>
      </c>
      <c r="K292" s="30" t="s">
        <v>111</v>
      </c>
      <c r="L292" s="30" t="s">
        <v>87</v>
      </c>
      <c r="M292" s="47">
        <f>'[1]бюджетная роспись 15-16гг.'!$J$241/1000</f>
        <v>80.5</v>
      </c>
    </row>
    <row r="293" spans="1:13" ht="15" hidden="1">
      <c r="A293" s="124"/>
      <c r="B293" s="106"/>
      <c r="C293" s="69"/>
      <c r="D293" s="79"/>
      <c r="E293" s="79"/>
      <c r="F293" s="77"/>
      <c r="G293" s="79"/>
      <c r="H293" s="30" t="s">
        <v>27</v>
      </c>
      <c r="I293" s="30" t="s">
        <v>24</v>
      </c>
      <c r="J293" s="30" t="s">
        <v>75</v>
      </c>
      <c r="K293" s="30" t="s">
        <v>111</v>
      </c>
      <c r="L293" s="30" t="s">
        <v>30</v>
      </c>
      <c r="M293" s="47">
        <f>'[1]бюджетная роспись 15-16гг.'!$J$246/1000</f>
        <v>3449.3</v>
      </c>
    </row>
    <row r="294" spans="1:13" ht="15" hidden="1">
      <c r="A294" s="124"/>
      <c r="B294" s="106"/>
      <c r="C294" s="69"/>
      <c r="D294" s="79"/>
      <c r="E294" s="79"/>
      <c r="F294" s="77"/>
      <c r="G294" s="79"/>
      <c r="H294" s="30" t="s">
        <v>27</v>
      </c>
      <c r="I294" s="30" t="s">
        <v>24</v>
      </c>
      <c r="J294" s="30" t="s">
        <v>75</v>
      </c>
      <c r="K294" s="30" t="s">
        <v>111</v>
      </c>
      <c r="L294" s="30" t="s">
        <v>36</v>
      </c>
      <c r="M294" s="47">
        <f>'[1]бюджетная роспись 15-16гг.'!$J$254/1000</f>
        <v>128.4</v>
      </c>
    </row>
    <row r="295" spans="1:13" ht="15" hidden="1">
      <c r="A295" s="124"/>
      <c r="B295" s="106"/>
      <c r="C295" s="69"/>
      <c r="D295" s="79"/>
      <c r="E295" s="79"/>
      <c r="F295" s="77"/>
      <c r="G295" s="79"/>
      <c r="H295" s="30" t="s">
        <v>27</v>
      </c>
      <c r="I295" s="30" t="s">
        <v>24</v>
      </c>
      <c r="J295" s="30" t="s">
        <v>75</v>
      </c>
      <c r="K295" s="30" t="s">
        <v>111</v>
      </c>
      <c r="L295" s="30" t="s">
        <v>37</v>
      </c>
      <c r="M295" s="47">
        <f>'[1]бюджетная роспись 15-16гг.'!$J$256/1000</f>
        <v>4.4</v>
      </c>
    </row>
    <row r="296" spans="1:13" ht="15" hidden="1">
      <c r="A296" s="125"/>
      <c r="B296" s="107"/>
      <c r="C296" s="69"/>
      <c r="D296" s="79"/>
      <c r="E296" s="79"/>
      <c r="F296" s="77"/>
      <c r="G296" s="79"/>
      <c r="H296" s="30" t="s">
        <v>27</v>
      </c>
      <c r="I296" s="30" t="s">
        <v>24</v>
      </c>
      <c r="J296" s="30" t="s">
        <v>75</v>
      </c>
      <c r="K296" s="30" t="s">
        <v>112</v>
      </c>
      <c r="L296" s="30" t="s">
        <v>30</v>
      </c>
      <c r="M296" s="48">
        <f>'[1]бюджетная роспись 15-16гг.'!$J$192/1000</f>
        <v>1707.4</v>
      </c>
    </row>
    <row r="297" spans="1:13" ht="15" hidden="1">
      <c r="A297" s="123" t="s">
        <v>83</v>
      </c>
      <c r="B297" s="105" t="s">
        <v>84</v>
      </c>
      <c r="C297" s="69"/>
      <c r="D297" s="79"/>
      <c r="E297" s="79"/>
      <c r="F297" s="77"/>
      <c r="G297" s="79"/>
      <c r="H297" s="30" t="s">
        <v>27</v>
      </c>
      <c r="I297" s="30" t="s">
        <v>24</v>
      </c>
      <c r="J297" s="30" t="s">
        <v>75</v>
      </c>
      <c r="K297" s="30" t="s">
        <v>85</v>
      </c>
      <c r="L297" s="30" t="s">
        <v>86</v>
      </c>
      <c r="M297" s="47">
        <f>'[1]бюджетная роспись 15-16гг.'!$J$261/1000</f>
        <v>1878.7</v>
      </c>
    </row>
    <row r="298" spans="1:13" ht="15" hidden="1">
      <c r="A298" s="124"/>
      <c r="B298" s="106"/>
      <c r="C298" s="69"/>
      <c r="D298" s="79"/>
      <c r="E298" s="79"/>
      <c r="F298" s="77"/>
      <c r="G298" s="79"/>
      <c r="H298" s="30" t="s">
        <v>27</v>
      </c>
      <c r="I298" s="30" t="s">
        <v>24</v>
      </c>
      <c r="J298" s="30" t="s">
        <v>75</v>
      </c>
      <c r="K298" s="30" t="s">
        <v>85</v>
      </c>
      <c r="L298" s="30" t="s">
        <v>87</v>
      </c>
      <c r="M298" s="47">
        <f>'[1]бюджетная роспись 15-16гг.'!$J$264/1000</f>
        <v>340.5</v>
      </c>
    </row>
    <row r="299" spans="1:13" ht="15" hidden="1">
      <c r="A299" s="124"/>
      <c r="B299" s="106"/>
      <c r="C299" s="69"/>
      <c r="D299" s="79"/>
      <c r="E299" s="79"/>
      <c r="F299" s="77"/>
      <c r="G299" s="79"/>
      <c r="H299" s="30" t="s">
        <v>27</v>
      </c>
      <c r="I299" s="30" t="s">
        <v>24</v>
      </c>
      <c r="J299" s="30" t="s">
        <v>75</v>
      </c>
      <c r="K299" s="30" t="s">
        <v>85</v>
      </c>
      <c r="L299" s="30" t="s">
        <v>30</v>
      </c>
      <c r="M299" s="47">
        <f>'[1]бюджетная роспись 15-16гг.'!$J$268/1000</f>
        <v>253.6</v>
      </c>
    </row>
    <row r="300" spans="1:13" ht="15" hidden="1">
      <c r="A300" s="124"/>
      <c r="B300" s="106"/>
      <c r="C300" s="69"/>
      <c r="D300" s="79"/>
      <c r="E300" s="79"/>
      <c r="F300" s="77"/>
      <c r="G300" s="79"/>
      <c r="H300" s="30" t="s">
        <v>27</v>
      </c>
      <c r="I300" s="30" t="s">
        <v>24</v>
      </c>
      <c r="J300" s="30" t="s">
        <v>75</v>
      </c>
      <c r="K300" s="30" t="s">
        <v>88</v>
      </c>
      <c r="L300" s="30" t="s">
        <v>86</v>
      </c>
      <c r="M300" s="47">
        <f>'[1]бюджетная роспись 15-16гг.'!$J$273/1000</f>
        <v>2114.7</v>
      </c>
    </row>
    <row r="301" spans="1:13" ht="15" hidden="1">
      <c r="A301" s="124"/>
      <c r="B301" s="106"/>
      <c r="C301" s="69"/>
      <c r="D301" s="79"/>
      <c r="E301" s="79"/>
      <c r="F301" s="77"/>
      <c r="G301" s="79"/>
      <c r="H301" s="30" t="s">
        <v>27</v>
      </c>
      <c r="I301" s="30" t="s">
        <v>24</v>
      </c>
      <c r="J301" s="30" t="s">
        <v>75</v>
      </c>
      <c r="K301" s="30" t="s">
        <v>88</v>
      </c>
      <c r="L301" s="30" t="s">
        <v>87</v>
      </c>
      <c r="M301" s="47">
        <f>'[1]бюджетная роспись 15-16гг.'!$J$276/1000</f>
        <v>383.2</v>
      </c>
    </row>
    <row r="302" spans="1:13" ht="15" hidden="1">
      <c r="A302" s="124"/>
      <c r="B302" s="106"/>
      <c r="C302" s="69"/>
      <c r="D302" s="79"/>
      <c r="E302" s="79"/>
      <c r="F302" s="77"/>
      <c r="G302" s="79"/>
      <c r="H302" s="30" t="s">
        <v>27</v>
      </c>
      <c r="I302" s="30" t="s">
        <v>24</v>
      </c>
      <c r="J302" s="30" t="s">
        <v>75</v>
      </c>
      <c r="K302" s="30" t="s">
        <v>88</v>
      </c>
      <c r="L302" s="30" t="s">
        <v>30</v>
      </c>
      <c r="M302" s="47">
        <f>'[1]бюджетная роспись 15-16гг.'!$J$280/1000</f>
        <v>337.8</v>
      </c>
    </row>
    <row r="303" spans="1:13" ht="15" hidden="1">
      <c r="A303" s="124"/>
      <c r="B303" s="106"/>
      <c r="C303" s="69"/>
      <c r="D303" s="79"/>
      <c r="E303" s="79"/>
      <c r="F303" s="77"/>
      <c r="G303" s="79"/>
      <c r="H303" s="30" t="s">
        <v>27</v>
      </c>
      <c r="I303" s="30" t="s">
        <v>24</v>
      </c>
      <c r="J303" s="30" t="s">
        <v>75</v>
      </c>
      <c r="K303" s="30" t="s">
        <v>89</v>
      </c>
      <c r="L303" s="30" t="s">
        <v>30</v>
      </c>
      <c r="M303" s="47">
        <f>'[1]бюджетная роспись 15-16гг.'!$J$285/1000</f>
        <v>238.2</v>
      </c>
    </row>
    <row r="304" spans="1:13" ht="15" hidden="1">
      <c r="A304" s="125"/>
      <c r="B304" s="107"/>
      <c r="C304" s="69"/>
      <c r="D304" s="79"/>
      <c r="E304" s="79"/>
      <c r="F304" s="77"/>
      <c r="G304" s="79"/>
      <c r="H304" s="30" t="s">
        <v>27</v>
      </c>
      <c r="I304" s="30" t="s">
        <v>24</v>
      </c>
      <c r="J304" s="30" t="s">
        <v>75</v>
      </c>
      <c r="K304" s="30" t="s">
        <v>90</v>
      </c>
      <c r="L304" s="30" t="s">
        <v>30</v>
      </c>
      <c r="M304" s="47">
        <f>'[1]бюджетная роспись 15-16гг.'!$J$289/1000</f>
        <v>232.4</v>
      </c>
    </row>
    <row r="305" spans="1:13" ht="15" hidden="1">
      <c r="A305" s="123" t="s">
        <v>91</v>
      </c>
      <c r="B305" s="105" t="s">
        <v>92</v>
      </c>
      <c r="C305" s="69"/>
      <c r="D305" s="79"/>
      <c r="E305" s="79"/>
      <c r="F305" s="77"/>
      <c r="G305" s="79"/>
      <c r="H305" s="30" t="s">
        <v>27</v>
      </c>
      <c r="I305" s="30" t="s">
        <v>93</v>
      </c>
      <c r="J305" s="30" t="s">
        <v>94</v>
      </c>
      <c r="K305" s="30" t="s">
        <v>95</v>
      </c>
      <c r="L305" s="30" t="s">
        <v>30</v>
      </c>
      <c r="M305" s="47">
        <f>'[1]бюджетная роспись 15-16гг.'!$J$297/1000</f>
        <v>202.3</v>
      </c>
    </row>
    <row r="306" spans="1:13" ht="15" hidden="1">
      <c r="A306" s="125"/>
      <c r="B306" s="107"/>
      <c r="C306" s="69"/>
      <c r="D306" s="79"/>
      <c r="E306" s="79"/>
      <c r="F306" s="77"/>
      <c r="G306" s="79"/>
      <c r="H306" s="30" t="s">
        <v>27</v>
      </c>
      <c r="I306" s="30" t="s">
        <v>93</v>
      </c>
      <c r="J306" s="30" t="s">
        <v>94</v>
      </c>
      <c r="K306" s="30" t="s">
        <v>95</v>
      </c>
      <c r="L306" s="30" t="s">
        <v>96</v>
      </c>
      <c r="M306" s="47">
        <f>'[1]бюджетная роспись 15-16гг.'!$J$300/1000</f>
        <v>63222</v>
      </c>
    </row>
    <row r="307" spans="1:13" ht="15" hidden="1">
      <c r="A307" s="123" t="s">
        <v>99</v>
      </c>
      <c r="B307" s="105" t="s">
        <v>100</v>
      </c>
      <c r="C307" s="69"/>
      <c r="D307" s="79"/>
      <c r="E307" s="79"/>
      <c r="F307" s="77"/>
      <c r="G307" s="79"/>
      <c r="H307" s="30" t="s">
        <v>27</v>
      </c>
      <c r="I307" s="30" t="s">
        <v>93</v>
      </c>
      <c r="J307" s="30" t="s">
        <v>94</v>
      </c>
      <c r="K307" s="30" t="s">
        <v>97</v>
      </c>
      <c r="L307" s="30" t="s">
        <v>30</v>
      </c>
      <c r="M307" s="47">
        <f>'[1]бюджетная роспись 15-16гг.'!$J$304/1000</f>
        <v>41</v>
      </c>
    </row>
    <row r="308" spans="1:13" ht="15" hidden="1">
      <c r="A308" s="125"/>
      <c r="B308" s="107"/>
      <c r="C308" s="69"/>
      <c r="D308" s="79"/>
      <c r="E308" s="79"/>
      <c r="F308" s="77"/>
      <c r="G308" s="79"/>
      <c r="H308" s="30" t="s">
        <v>27</v>
      </c>
      <c r="I308" s="30" t="s">
        <v>93</v>
      </c>
      <c r="J308" s="30" t="s">
        <v>94</v>
      </c>
      <c r="K308" s="30" t="s">
        <v>97</v>
      </c>
      <c r="L308" s="30" t="s">
        <v>98</v>
      </c>
      <c r="M308" s="47">
        <f>'[1]бюджетная роспись 15-16гг.'!$J$307/1000</f>
        <v>13702.8</v>
      </c>
    </row>
    <row r="309" spans="1:13" ht="15" hidden="1">
      <c r="A309" s="123" t="s">
        <v>101</v>
      </c>
      <c r="B309" s="105" t="s">
        <v>102</v>
      </c>
      <c r="C309" s="69"/>
      <c r="D309" s="79"/>
      <c r="E309" s="79"/>
      <c r="F309" s="77"/>
      <c r="G309" s="79"/>
      <c r="H309" s="30" t="s">
        <v>27</v>
      </c>
      <c r="I309" s="30" t="s">
        <v>93</v>
      </c>
      <c r="J309" s="30" t="s">
        <v>94</v>
      </c>
      <c r="K309" s="30" t="s">
        <v>103</v>
      </c>
      <c r="L309" s="30" t="s">
        <v>30</v>
      </c>
      <c r="M309" s="47">
        <f>'[1]бюджетная роспись 15-16гг.'!$J$311/1000</f>
        <v>16.9</v>
      </c>
    </row>
    <row r="310" spans="1:13" ht="15" hidden="1">
      <c r="A310" s="125"/>
      <c r="B310" s="107"/>
      <c r="C310" s="69"/>
      <c r="D310" s="79"/>
      <c r="E310" s="79"/>
      <c r="F310" s="77"/>
      <c r="G310" s="79"/>
      <c r="H310" s="30" t="s">
        <v>27</v>
      </c>
      <c r="I310" s="30" t="s">
        <v>93</v>
      </c>
      <c r="J310" s="30" t="s">
        <v>94</v>
      </c>
      <c r="K310" s="30" t="s">
        <v>103</v>
      </c>
      <c r="L310" s="30" t="s">
        <v>98</v>
      </c>
      <c r="M310" s="47">
        <f>'[1]бюджетная роспись 15-16гг.'!$J$314/1000</f>
        <v>8252.4</v>
      </c>
    </row>
    <row r="311" spans="1:13" ht="15" hidden="1">
      <c r="A311" s="123" t="s">
        <v>105</v>
      </c>
      <c r="B311" s="105" t="s">
        <v>106</v>
      </c>
      <c r="C311" s="69"/>
      <c r="D311" s="79"/>
      <c r="E311" s="79"/>
      <c r="F311" s="77"/>
      <c r="G311" s="79"/>
      <c r="H311" s="30" t="s">
        <v>27</v>
      </c>
      <c r="I311" s="30" t="s">
        <v>93</v>
      </c>
      <c r="J311" s="30" t="s">
        <v>94</v>
      </c>
      <c r="K311" s="30" t="s">
        <v>104</v>
      </c>
      <c r="L311" s="30" t="s">
        <v>30</v>
      </c>
      <c r="M311" s="47">
        <f>'[1]бюджетная роспись 15-16гг.'!$J$318/1000</f>
        <v>220.2</v>
      </c>
    </row>
    <row r="312" spans="1:13" ht="15" hidden="1">
      <c r="A312" s="125"/>
      <c r="B312" s="107"/>
      <c r="C312" s="69"/>
      <c r="D312" s="79"/>
      <c r="E312" s="79"/>
      <c r="F312" s="77"/>
      <c r="G312" s="79"/>
      <c r="H312" s="30" t="s">
        <v>27</v>
      </c>
      <c r="I312" s="30" t="s">
        <v>93</v>
      </c>
      <c r="J312" s="30" t="s">
        <v>94</v>
      </c>
      <c r="K312" s="30" t="s">
        <v>104</v>
      </c>
      <c r="L312" s="30" t="s">
        <v>98</v>
      </c>
      <c r="M312" s="47">
        <f>'[1]бюджетная роспись 15-16гг.'!$J$321/1000</f>
        <v>73398.1</v>
      </c>
    </row>
    <row r="313" spans="1:13" ht="153" hidden="1">
      <c r="A313" s="40" t="s">
        <v>108</v>
      </c>
      <c r="B313" s="34" t="s">
        <v>107</v>
      </c>
      <c r="C313" s="69"/>
      <c r="D313" s="79"/>
      <c r="E313" s="79"/>
      <c r="F313" s="77"/>
      <c r="G313" s="79"/>
      <c r="H313" s="30" t="s">
        <v>27</v>
      </c>
      <c r="I313" s="30" t="s">
        <v>24</v>
      </c>
      <c r="J313" s="30" t="s">
        <v>46</v>
      </c>
      <c r="K313" s="30" t="s">
        <v>109</v>
      </c>
      <c r="L313" s="30" t="s">
        <v>96</v>
      </c>
      <c r="M313" s="47">
        <f>'[1]бюджетная роспись 15-16гг.'!$J$166/1000</f>
        <v>3578.4</v>
      </c>
    </row>
    <row r="314" spans="1:13" ht="15" hidden="1">
      <c r="A314" s="121" t="s">
        <v>19</v>
      </c>
      <c r="B314" s="121"/>
      <c r="C314" s="121"/>
      <c r="D314" s="121"/>
      <c r="E314" s="121"/>
      <c r="F314" s="121"/>
      <c r="G314" s="121"/>
      <c r="H314" s="30" t="s">
        <v>17</v>
      </c>
      <c r="I314" s="30" t="s">
        <v>17</v>
      </c>
      <c r="J314" s="30" t="s">
        <v>17</v>
      </c>
      <c r="K314" s="30" t="s">
        <v>17</v>
      </c>
      <c r="L314" s="30" t="s">
        <v>17</v>
      </c>
      <c r="M314" s="46">
        <f>M255+M289</f>
        <v>4587517.89</v>
      </c>
    </row>
    <row r="315" ht="15" hidden="1"/>
    <row r="316" ht="15" hidden="1"/>
    <row r="317" spans="1:13" ht="15" hidden="1">
      <c r="A317" s="112" t="s">
        <v>1</v>
      </c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</row>
    <row r="318" spans="1:13" ht="15" hidden="1">
      <c r="A318" s="112" t="s">
        <v>2</v>
      </c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</row>
    <row r="319" spans="1:13" ht="15" hidden="1">
      <c r="A319" s="112" t="s">
        <v>116</v>
      </c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</row>
    <row r="320" spans="1:13" ht="15" hidden="1">
      <c r="A320" s="112" t="s">
        <v>22</v>
      </c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</row>
    <row r="321" spans="1:13" ht="15" hidden="1">
      <c r="A321" s="112" t="s">
        <v>3</v>
      </c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</row>
    <row r="322" ht="15" hidden="1">
      <c r="A322" s="39"/>
    </row>
    <row r="323" spans="1:13" ht="15" hidden="1">
      <c r="A323" s="121"/>
      <c r="B323" s="121"/>
      <c r="C323" s="108" t="s">
        <v>23</v>
      </c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</row>
    <row r="324" spans="1:13" ht="15" hidden="1">
      <c r="A324" s="121"/>
      <c r="B324" s="121"/>
      <c r="C324" s="108" t="s">
        <v>4</v>
      </c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</row>
    <row r="325" spans="1:13" ht="15" hidden="1">
      <c r="A325" s="115" t="s">
        <v>5</v>
      </c>
      <c r="B325" s="108" t="s">
        <v>20</v>
      </c>
      <c r="C325" s="122" t="s">
        <v>6</v>
      </c>
      <c r="D325" s="108" t="s">
        <v>7</v>
      </c>
      <c r="E325" s="108" t="s">
        <v>21</v>
      </c>
      <c r="F325" s="108" t="s">
        <v>8</v>
      </c>
      <c r="G325" s="108" t="s">
        <v>9</v>
      </c>
      <c r="H325" s="108" t="s">
        <v>10</v>
      </c>
      <c r="I325" s="108"/>
      <c r="J325" s="108"/>
      <c r="K325" s="108"/>
      <c r="L325" s="108"/>
      <c r="M325" s="108" t="s">
        <v>11</v>
      </c>
    </row>
    <row r="326" spans="1:13" ht="25.5" hidden="1">
      <c r="A326" s="115"/>
      <c r="B326" s="108"/>
      <c r="C326" s="122"/>
      <c r="D326" s="108"/>
      <c r="E326" s="108"/>
      <c r="F326" s="108"/>
      <c r="G326" s="108"/>
      <c r="H326" s="77" t="s">
        <v>12</v>
      </c>
      <c r="I326" s="77" t="s">
        <v>13</v>
      </c>
      <c r="J326" s="77" t="s">
        <v>14</v>
      </c>
      <c r="K326" s="77" t="s">
        <v>15</v>
      </c>
      <c r="L326" s="77" t="s">
        <v>16</v>
      </c>
      <c r="M326" s="108"/>
    </row>
    <row r="327" spans="1:13" ht="38.25" hidden="1">
      <c r="A327" s="37">
        <v>1</v>
      </c>
      <c r="B327" s="33" t="s">
        <v>33</v>
      </c>
      <c r="C327" s="69"/>
      <c r="D327" s="79"/>
      <c r="E327" s="79"/>
      <c r="F327" s="77" t="s">
        <v>17</v>
      </c>
      <c r="G327" s="79"/>
      <c r="H327" s="77" t="s">
        <v>17</v>
      </c>
      <c r="I327" s="77" t="s">
        <v>17</v>
      </c>
      <c r="J327" s="77" t="s">
        <v>17</v>
      </c>
      <c r="K327" s="77" t="s">
        <v>17</v>
      </c>
      <c r="L327" s="77" t="s">
        <v>17</v>
      </c>
      <c r="M327" s="46">
        <f>SUM(M328:M360)</f>
        <v>4380750.29</v>
      </c>
    </row>
    <row r="328" spans="1:13" ht="15" hidden="1">
      <c r="A328" s="83" t="s">
        <v>34</v>
      </c>
      <c r="B328" s="105" t="s">
        <v>35</v>
      </c>
      <c r="C328" s="69"/>
      <c r="D328" s="79"/>
      <c r="E328" s="79"/>
      <c r="F328" s="77"/>
      <c r="G328" s="79"/>
      <c r="H328" s="30">
        <v>974</v>
      </c>
      <c r="I328" s="30" t="s">
        <v>24</v>
      </c>
      <c r="J328" s="30" t="s">
        <v>25</v>
      </c>
      <c r="K328" s="30" t="s">
        <v>26</v>
      </c>
      <c r="L328" s="77">
        <v>111</v>
      </c>
      <c r="M328" s="47">
        <f>'[1]бюджетная роспись 15-16гг.'!$J$19/1000</f>
        <v>1323.04</v>
      </c>
    </row>
    <row r="329" spans="1:13" ht="15" hidden="1">
      <c r="A329" s="84"/>
      <c r="B329" s="106"/>
      <c r="C329" s="69"/>
      <c r="D329" s="79"/>
      <c r="E329" s="79"/>
      <c r="F329" s="79"/>
      <c r="G329" s="79"/>
      <c r="H329" s="30">
        <v>974</v>
      </c>
      <c r="I329" s="30" t="s">
        <v>24</v>
      </c>
      <c r="J329" s="30" t="s">
        <v>25</v>
      </c>
      <c r="K329" s="30" t="s">
        <v>26</v>
      </c>
      <c r="L329" s="30" t="s">
        <v>30</v>
      </c>
      <c r="M329" s="47">
        <f>'[1]бюджетная роспись 15-16гг.'!$J$23/1000</f>
        <v>2197.4</v>
      </c>
    </row>
    <row r="330" spans="1:13" ht="15" hidden="1">
      <c r="A330" s="84"/>
      <c r="B330" s="106"/>
      <c r="C330" s="69"/>
      <c r="D330" s="79"/>
      <c r="E330" s="79"/>
      <c r="F330" s="79"/>
      <c r="G330" s="79"/>
      <c r="H330" s="30">
        <v>974</v>
      </c>
      <c r="I330" s="30" t="s">
        <v>24</v>
      </c>
      <c r="J330" s="30" t="s">
        <v>25</v>
      </c>
      <c r="K330" s="30" t="s">
        <v>26</v>
      </c>
      <c r="L330" s="30" t="s">
        <v>31</v>
      </c>
      <c r="M330" s="47">
        <f>'[1]бюджетная роспись 15-16гг.'!$J$30/1000</f>
        <v>333980.344</v>
      </c>
    </row>
    <row r="331" spans="1:13" ht="15" hidden="1">
      <c r="A331" s="84"/>
      <c r="B331" s="106"/>
      <c r="C331" s="69"/>
      <c r="D331" s="79"/>
      <c r="E331" s="79"/>
      <c r="F331" s="79"/>
      <c r="G331" s="79"/>
      <c r="H331" s="30">
        <v>974</v>
      </c>
      <c r="I331" s="30" t="s">
        <v>24</v>
      </c>
      <c r="J331" s="30" t="s">
        <v>25</v>
      </c>
      <c r="K331" s="30" t="s">
        <v>26</v>
      </c>
      <c r="L331" s="30" t="s">
        <v>32</v>
      </c>
      <c r="M331" s="47">
        <f>'[1]бюджетная роспись 15-16гг.'!$J$43/1000</f>
        <v>5641.88</v>
      </c>
    </row>
    <row r="332" spans="1:13" ht="15" hidden="1">
      <c r="A332" s="84"/>
      <c r="B332" s="106"/>
      <c r="C332" s="69"/>
      <c r="D332" s="79"/>
      <c r="E332" s="79"/>
      <c r="F332" s="79"/>
      <c r="G332" s="79"/>
      <c r="H332" s="30">
        <v>974</v>
      </c>
      <c r="I332" s="30" t="s">
        <v>24</v>
      </c>
      <c r="J332" s="30" t="s">
        <v>25</v>
      </c>
      <c r="K332" s="30" t="s">
        <v>26</v>
      </c>
      <c r="L332" s="30" t="s">
        <v>36</v>
      </c>
      <c r="M332" s="47">
        <f>'[1]бюджетная роспись 15-16гг.'!$J$56/1000</f>
        <v>656.47</v>
      </c>
    </row>
    <row r="333" spans="1:13" ht="15" hidden="1">
      <c r="A333" s="85"/>
      <c r="B333" s="107"/>
      <c r="C333" s="69"/>
      <c r="D333" s="79"/>
      <c r="E333" s="79"/>
      <c r="F333" s="79"/>
      <c r="G333" s="79"/>
      <c r="H333" s="30">
        <v>974</v>
      </c>
      <c r="I333" s="30" t="s">
        <v>24</v>
      </c>
      <c r="J333" s="30" t="s">
        <v>25</v>
      </c>
      <c r="K333" s="30" t="s">
        <v>26</v>
      </c>
      <c r="L333" s="30" t="s">
        <v>37</v>
      </c>
      <c r="M333" s="47">
        <f>'[1]бюджетная роспись 15-16гг.'!$J$58/1000</f>
        <v>0</v>
      </c>
    </row>
    <row r="334" spans="1:13" ht="51" hidden="1">
      <c r="A334" s="38" t="s">
        <v>38</v>
      </c>
      <c r="B334" s="79" t="s">
        <v>39</v>
      </c>
      <c r="C334" s="69"/>
      <c r="D334" s="79"/>
      <c r="E334" s="79"/>
      <c r="F334" s="79"/>
      <c r="G334" s="79"/>
      <c r="H334" s="30" t="s">
        <v>27</v>
      </c>
      <c r="I334" s="30" t="s">
        <v>24</v>
      </c>
      <c r="J334" s="30" t="s">
        <v>25</v>
      </c>
      <c r="K334" s="30" t="s">
        <v>28</v>
      </c>
      <c r="L334" s="30" t="s">
        <v>29</v>
      </c>
      <c r="M334" s="47">
        <f>'[1]бюджетная роспись 15-16гг.'!$J$77/1000</f>
        <v>15153.4</v>
      </c>
    </row>
    <row r="335" spans="1:13" ht="15" hidden="1">
      <c r="A335" s="83" t="s">
        <v>42</v>
      </c>
      <c r="B335" s="105" t="s">
        <v>43</v>
      </c>
      <c r="C335" s="69"/>
      <c r="D335" s="79"/>
      <c r="E335" s="79"/>
      <c r="F335" s="79"/>
      <c r="G335" s="79"/>
      <c r="H335" s="30" t="s">
        <v>27</v>
      </c>
      <c r="I335" s="30" t="s">
        <v>24</v>
      </c>
      <c r="J335" s="30" t="s">
        <v>25</v>
      </c>
      <c r="K335" s="30" t="s">
        <v>40</v>
      </c>
      <c r="L335" s="30" t="s">
        <v>41</v>
      </c>
      <c r="M335" s="47">
        <f>'[1]бюджетная роспись 15-16гг.'!$J$82/1000</f>
        <v>23092.8</v>
      </c>
    </row>
    <row r="336" spans="1:13" ht="15" hidden="1">
      <c r="A336" s="84"/>
      <c r="B336" s="106"/>
      <c r="C336" s="69"/>
      <c r="D336" s="79"/>
      <c r="E336" s="79"/>
      <c r="F336" s="79"/>
      <c r="G336" s="79"/>
      <c r="H336" s="30" t="s">
        <v>27</v>
      </c>
      <c r="I336" s="30" t="s">
        <v>24</v>
      </c>
      <c r="J336" s="30" t="s">
        <v>25</v>
      </c>
      <c r="K336" s="30" t="s">
        <v>40</v>
      </c>
      <c r="L336" s="30" t="s">
        <v>30</v>
      </c>
      <c r="M336" s="47">
        <f>'[1]бюджетная роспись 15-16гг.'!$J$86/1000</f>
        <v>68.7</v>
      </c>
    </row>
    <row r="337" spans="1:13" ht="15" hidden="1">
      <c r="A337" s="84"/>
      <c r="B337" s="106"/>
      <c r="C337" s="69"/>
      <c r="D337" s="79"/>
      <c r="E337" s="79"/>
      <c r="F337" s="79"/>
      <c r="G337" s="79"/>
      <c r="H337" s="30" t="s">
        <v>27</v>
      </c>
      <c r="I337" s="30" t="s">
        <v>24</v>
      </c>
      <c r="J337" s="30" t="s">
        <v>25</v>
      </c>
      <c r="K337" s="30" t="s">
        <v>40</v>
      </c>
      <c r="L337" s="30" t="s">
        <v>31</v>
      </c>
      <c r="M337" s="47">
        <f>'[1]бюджетная роспись 15-16гг.'!$J$90/1000</f>
        <v>1438397.1</v>
      </c>
    </row>
    <row r="338" spans="1:13" ht="15" hidden="1">
      <c r="A338" s="85"/>
      <c r="B338" s="107"/>
      <c r="C338" s="69"/>
      <c r="D338" s="79"/>
      <c r="E338" s="79"/>
      <c r="F338" s="79"/>
      <c r="G338" s="79"/>
      <c r="H338" s="30" t="s">
        <v>27</v>
      </c>
      <c r="I338" s="30" t="s">
        <v>24</v>
      </c>
      <c r="J338" s="30" t="s">
        <v>25</v>
      </c>
      <c r="K338" s="30" t="s">
        <v>40</v>
      </c>
      <c r="L338" s="30" t="s">
        <v>32</v>
      </c>
      <c r="M338" s="47">
        <f>'[1]бюджетная роспись 15-16гг.'!$J$94/1000</f>
        <v>26975.6</v>
      </c>
    </row>
    <row r="339" spans="1:13" ht="15" hidden="1">
      <c r="A339" s="83" t="s">
        <v>44</v>
      </c>
      <c r="B339" s="105" t="s">
        <v>45</v>
      </c>
      <c r="C339" s="69"/>
      <c r="D339" s="79"/>
      <c r="E339" s="79"/>
      <c r="F339" s="79"/>
      <c r="G339" s="79"/>
      <c r="H339" s="30" t="s">
        <v>27</v>
      </c>
      <c r="I339" s="30" t="s">
        <v>24</v>
      </c>
      <c r="J339" s="30" t="s">
        <v>46</v>
      </c>
      <c r="K339" s="30" t="s">
        <v>47</v>
      </c>
      <c r="L339" s="30" t="s">
        <v>31</v>
      </c>
      <c r="M339" s="47">
        <f>'[1]бюджетная роспись 15-16гг.'!$J$100/1000</f>
        <v>319556.911</v>
      </c>
    </row>
    <row r="340" spans="1:13" ht="15" hidden="1">
      <c r="A340" s="85"/>
      <c r="B340" s="107"/>
      <c r="C340" s="69"/>
      <c r="D340" s="79"/>
      <c r="E340" s="79"/>
      <c r="F340" s="79"/>
      <c r="G340" s="79"/>
      <c r="H340" s="30" t="s">
        <v>27</v>
      </c>
      <c r="I340" s="30" t="s">
        <v>24</v>
      </c>
      <c r="J340" s="30" t="s">
        <v>46</v>
      </c>
      <c r="K340" s="30" t="s">
        <v>47</v>
      </c>
      <c r="L340" s="30" t="s">
        <v>32</v>
      </c>
      <c r="M340" s="47">
        <f>'[1]бюджетная роспись 15-16гг.'!$J$113/1000</f>
        <v>10521.136</v>
      </c>
    </row>
    <row r="341" spans="1:13" ht="15" hidden="1">
      <c r="A341" s="83" t="s">
        <v>48</v>
      </c>
      <c r="B341" s="105" t="s">
        <v>49</v>
      </c>
      <c r="C341" s="69"/>
      <c r="D341" s="79"/>
      <c r="E341" s="79"/>
      <c r="F341" s="79"/>
      <c r="G341" s="79"/>
      <c r="H341" s="30" t="s">
        <v>27</v>
      </c>
      <c r="I341" s="30" t="s">
        <v>24</v>
      </c>
      <c r="J341" s="30" t="s">
        <v>46</v>
      </c>
      <c r="K341" s="30" t="s">
        <v>50</v>
      </c>
      <c r="L341" s="30" t="s">
        <v>31</v>
      </c>
      <c r="M341" s="47">
        <f>'[1]бюджетная роспись 15-16гг.'!$J$172/1000</f>
        <v>1421956.9</v>
      </c>
    </row>
    <row r="342" spans="1:13" ht="15" hidden="1">
      <c r="A342" s="85"/>
      <c r="B342" s="107"/>
      <c r="C342" s="69"/>
      <c r="D342" s="79"/>
      <c r="E342" s="79"/>
      <c r="F342" s="79"/>
      <c r="G342" s="79"/>
      <c r="H342" s="30" t="s">
        <v>27</v>
      </c>
      <c r="I342" s="30" t="s">
        <v>24</v>
      </c>
      <c r="J342" s="30" t="s">
        <v>46</v>
      </c>
      <c r="K342" s="30" t="s">
        <v>50</v>
      </c>
      <c r="L342" s="30" t="s">
        <v>32</v>
      </c>
      <c r="M342" s="47">
        <f>'[1]бюджетная роспись 15-16гг.'!$J$175/1000</f>
        <v>30395.6</v>
      </c>
    </row>
    <row r="343" spans="1:13" ht="38.25" hidden="1">
      <c r="A343" s="38" t="s">
        <v>51</v>
      </c>
      <c r="B343" s="79" t="s">
        <v>52</v>
      </c>
      <c r="C343" s="69"/>
      <c r="D343" s="79"/>
      <c r="E343" s="79"/>
      <c r="F343" s="79"/>
      <c r="G343" s="79"/>
      <c r="H343" s="30" t="s">
        <v>27</v>
      </c>
      <c r="I343" s="30" t="s">
        <v>24</v>
      </c>
      <c r="J343" s="30" t="s">
        <v>46</v>
      </c>
      <c r="K343" s="30" t="s">
        <v>53</v>
      </c>
      <c r="L343" s="30" t="s">
        <v>31</v>
      </c>
      <c r="M343" s="47">
        <f>'[1]бюджетная роспись 15-16гг.'!$J$127/1000</f>
        <v>308304.509</v>
      </c>
    </row>
    <row r="344" spans="1:13" ht="25.5" hidden="1">
      <c r="A344" s="38" t="s">
        <v>54</v>
      </c>
      <c r="B344" s="79" t="s">
        <v>55</v>
      </c>
      <c r="C344" s="69"/>
      <c r="D344" s="79"/>
      <c r="E344" s="79"/>
      <c r="F344" s="79"/>
      <c r="G344" s="79"/>
      <c r="H344" s="30" t="s">
        <v>27</v>
      </c>
      <c r="I344" s="30" t="s">
        <v>24</v>
      </c>
      <c r="J344" s="30" t="s">
        <v>46</v>
      </c>
      <c r="K344" s="30" t="s">
        <v>56</v>
      </c>
      <c r="L344" s="30" t="s">
        <v>31</v>
      </c>
      <c r="M344" s="47">
        <f>'[1]бюджетная роспись 15-16гг.'!$J$141/1000</f>
        <v>8690</v>
      </c>
    </row>
    <row r="345" spans="1:13" ht="15" hidden="1">
      <c r="A345" s="83" t="s">
        <v>57</v>
      </c>
      <c r="B345" s="105" t="s">
        <v>58</v>
      </c>
      <c r="C345" s="69"/>
      <c r="D345" s="79"/>
      <c r="E345" s="79"/>
      <c r="F345" s="79"/>
      <c r="G345" s="79"/>
      <c r="H345" s="30" t="s">
        <v>27</v>
      </c>
      <c r="I345" s="30" t="s">
        <v>24</v>
      </c>
      <c r="J345" s="30" t="s">
        <v>25</v>
      </c>
      <c r="K345" s="30" t="s">
        <v>59</v>
      </c>
      <c r="L345" s="30" t="s">
        <v>30</v>
      </c>
      <c r="M345" s="47">
        <f>'[1]бюджетная роспись 15-16гг.'!$J$63/1000</f>
        <v>3018</v>
      </c>
    </row>
    <row r="346" spans="1:13" ht="15" hidden="1">
      <c r="A346" s="84"/>
      <c r="B346" s="106"/>
      <c r="C346" s="69"/>
      <c r="D346" s="79"/>
      <c r="E346" s="79"/>
      <c r="F346" s="79"/>
      <c r="G346" s="79"/>
      <c r="H346" s="30" t="s">
        <v>27</v>
      </c>
      <c r="I346" s="30" t="s">
        <v>24</v>
      </c>
      <c r="J346" s="30" t="s">
        <v>25</v>
      </c>
      <c r="K346" s="30" t="s">
        <v>59</v>
      </c>
      <c r="L346" s="30" t="s">
        <v>29</v>
      </c>
      <c r="M346" s="47">
        <f>'[1]бюджетная роспись 15-16гг.'!$J$66/1000</f>
        <v>61154.100000000006</v>
      </c>
    </row>
    <row r="347" spans="1:13" ht="15" hidden="1">
      <c r="A347" s="85"/>
      <c r="B347" s="107"/>
      <c r="C347" s="69"/>
      <c r="D347" s="79"/>
      <c r="E347" s="79"/>
      <c r="F347" s="79"/>
      <c r="G347" s="79"/>
      <c r="H347" s="30" t="s">
        <v>27</v>
      </c>
      <c r="I347" s="30" t="s">
        <v>24</v>
      </c>
      <c r="J347" s="30" t="s">
        <v>25</v>
      </c>
      <c r="K347" s="30" t="s">
        <v>59</v>
      </c>
      <c r="L347" s="30" t="s">
        <v>60</v>
      </c>
      <c r="M347" s="47">
        <f>'[1]бюджетная роспись 15-16гг.'!$J$69/1000</f>
        <v>1400.5</v>
      </c>
    </row>
    <row r="348" spans="1:13" ht="15" hidden="1">
      <c r="A348" s="83" t="s">
        <v>61</v>
      </c>
      <c r="B348" s="105" t="s">
        <v>62</v>
      </c>
      <c r="C348" s="69"/>
      <c r="D348" s="79"/>
      <c r="E348" s="79"/>
      <c r="F348" s="79"/>
      <c r="G348" s="79"/>
      <c r="H348" s="30" t="s">
        <v>27</v>
      </c>
      <c r="I348" s="30" t="s">
        <v>24</v>
      </c>
      <c r="J348" s="30" t="s">
        <v>46</v>
      </c>
      <c r="K348" s="30" t="s">
        <v>59</v>
      </c>
      <c r="L348" s="30" t="s">
        <v>29</v>
      </c>
      <c r="M348" s="47">
        <f>'[1]бюджетная роспись 15-16гг.'!$J$156/1000</f>
        <v>110952.5</v>
      </c>
    </row>
    <row r="349" spans="1:13" ht="15" hidden="1">
      <c r="A349" s="85"/>
      <c r="B349" s="107"/>
      <c r="C349" s="69"/>
      <c r="D349" s="79"/>
      <c r="E349" s="79"/>
      <c r="F349" s="79"/>
      <c r="G349" s="79"/>
      <c r="H349" s="30" t="s">
        <v>27</v>
      </c>
      <c r="I349" s="30" t="s">
        <v>24</v>
      </c>
      <c r="J349" s="30" t="s">
        <v>46</v>
      </c>
      <c r="K349" s="30" t="s">
        <v>59</v>
      </c>
      <c r="L349" s="30" t="s">
        <v>60</v>
      </c>
      <c r="M349" s="47">
        <f>'[1]бюджетная роспись 15-16гг.'!$J$159/1000</f>
        <v>2009.5</v>
      </c>
    </row>
    <row r="350" spans="1:13" ht="15" hidden="1">
      <c r="A350" s="83" t="s">
        <v>63</v>
      </c>
      <c r="B350" s="105" t="s">
        <v>64</v>
      </c>
      <c r="C350" s="69"/>
      <c r="D350" s="79"/>
      <c r="E350" s="79"/>
      <c r="F350" s="79"/>
      <c r="G350" s="79"/>
      <c r="H350" s="30" t="s">
        <v>27</v>
      </c>
      <c r="I350" s="30" t="s">
        <v>24</v>
      </c>
      <c r="J350" s="30" t="s">
        <v>24</v>
      </c>
      <c r="K350" s="30" t="s">
        <v>59</v>
      </c>
      <c r="L350" s="30" t="s">
        <v>29</v>
      </c>
      <c r="M350" s="47">
        <f>'[1]бюджетная роспись 15-16гг.'!$J$182/1000</f>
        <v>4635.23</v>
      </c>
    </row>
    <row r="351" spans="1:13" ht="15" hidden="1">
      <c r="A351" s="85"/>
      <c r="B351" s="107"/>
      <c r="C351" s="69"/>
      <c r="D351" s="79"/>
      <c r="E351" s="79"/>
      <c r="F351" s="79"/>
      <c r="G351" s="79"/>
      <c r="H351" s="30" t="s">
        <v>27</v>
      </c>
      <c r="I351" s="30" t="s">
        <v>24</v>
      </c>
      <c r="J351" s="30" t="s">
        <v>24</v>
      </c>
      <c r="K351" s="30" t="s">
        <v>59</v>
      </c>
      <c r="L351" s="30" t="s">
        <v>60</v>
      </c>
      <c r="M351" s="47">
        <f>'[1]бюджетная роспись 15-16гг.'!$J$185/1000</f>
        <v>110.67</v>
      </c>
    </row>
    <row r="352" spans="1:13" ht="15" hidden="1">
      <c r="A352" s="83" t="s">
        <v>65</v>
      </c>
      <c r="B352" s="105" t="s">
        <v>66</v>
      </c>
      <c r="C352" s="69"/>
      <c r="D352" s="79"/>
      <c r="E352" s="79"/>
      <c r="F352" s="79"/>
      <c r="G352" s="79"/>
      <c r="H352" s="30" t="s">
        <v>27</v>
      </c>
      <c r="I352" s="30" t="s">
        <v>24</v>
      </c>
      <c r="J352" s="30" t="s">
        <v>25</v>
      </c>
      <c r="K352" s="30" t="s">
        <v>67</v>
      </c>
      <c r="L352" s="30" t="s">
        <v>68</v>
      </c>
      <c r="M352" s="47">
        <v>1413.642</v>
      </c>
    </row>
    <row r="353" spans="1:13" ht="15" hidden="1">
      <c r="A353" s="85"/>
      <c r="B353" s="107"/>
      <c r="C353" s="69"/>
      <c r="D353" s="79"/>
      <c r="E353" s="79"/>
      <c r="F353" s="79"/>
      <c r="G353" s="79"/>
      <c r="H353" s="30" t="s">
        <v>27</v>
      </c>
      <c r="I353" s="30" t="s">
        <v>24</v>
      </c>
      <c r="J353" s="30" t="s">
        <v>25</v>
      </c>
      <c r="K353" s="30" t="s">
        <v>67</v>
      </c>
      <c r="L353" s="30" t="s">
        <v>29</v>
      </c>
      <c r="M353" s="47">
        <v>92996.358</v>
      </c>
    </row>
    <row r="354" spans="1:13" ht="76.5" hidden="1">
      <c r="A354" s="38" t="s">
        <v>69</v>
      </c>
      <c r="B354" s="79" t="s">
        <v>70</v>
      </c>
      <c r="C354" s="69"/>
      <c r="D354" s="79"/>
      <c r="E354" s="79"/>
      <c r="F354" s="79"/>
      <c r="G354" s="79"/>
      <c r="H354" s="30" t="s">
        <v>27</v>
      </c>
      <c r="I354" s="30" t="s">
        <v>24</v>
      </c>
      <c r="J354" s="30" t="s">
        <v>46</v>
      </c>
      <c r="K354" s="30" t="s">
        <v>67</v>
      </c>
      <c r="L354" s="30" t="s">
        <v>29</v>
      </c>
      <c r="M354" s="47">
        <v>27744.2</v>
      </c>
    </row>
    <row r="355" spans="1:13" ht="89.25" hidden="1">
      <c r="A355" s="38" t="s">
        <v>71</v>
      </c>
      <c r="B355" s="79" t="s">
        <v>72</v>
      </c>
      <c r="C355" s="69"/>
      <c r="D355" s="79"/>
      <c r="E355" s="79"/>
      <c r="F355" s="79"/>
      <c r="G355" s="79"/>
      <c r="H355" s="41" t="s">
        <v>27</v>
      </c>
      <c r="I355" s="41" t="s">
        <v>24</v>
      </c>
      <c r="J355" s="42" t="s">
        <v>46</v>
      </c>
      <c r="K355" s="42" t="s">
        <v>67</v>
      </c>
      <c r="L355" s="41" t="s">
        <v>29</v>
      </c>
      <c r="M355" s="48">
        <v>6000</v>
      </c>
    </row>
    <row r="356" spans="1:13" ht="76.5" hidden="1">
      <c r="A356" s="38" t="s">
        <v>73</v>
      </c>
      <c r="B356" s="79" t="s">
        <v>74</v>
      </c>
      <c r="C356" s="69"/>
      <c r="D356" s="79"/>
      <c r="E356" s="79"/>
      <c r="F356" s="79"/>
      <c r="G356" s="79"/>
      <c r="H356" s="30" t="s">
        <v>27</v>
      </c>
      <c r="I356" s="30" t="s">
        <v>24</v>
      </c>
      <c r="J356" s="30" t="s">
        <v>75</v>
      </c>
      <c r="K356" s="30" t="s">
        <v>76</v>
      </c>
      <c r="L356" s="30" t="s">
        <v>31</v>
      </c>
      <c r="M356" s="47">
        <f>'[1]бюджетная роспись 15-16гг.'!$J$200/1000</f>
        <v>116678.2</v>
      </c>
    </row>
    <row r="357" spans="1:13" ht="15" hidden="1">
      <c r="A357" s="83" t="s">
        <v>77</v>
      </c>
      <c r="B357" s="105" t="s">
        <v>78</v>
      </c>
      <c r="C357" s="69"/>
      <c r="D357" s="79"/>
      <c r="E357" s="79"/>
      <c r="F357" s="79"/>
      <c r="G357" s="79"/>
      <c r="H357" s="30" t="s">
        <v>27</v>
      </c>
      <c r="I357" s="30" t="s">
        <v>24</v>
      </c>
      <c r="J357" s="30" t="s">
        <v>75</v>
      </c>
      <c r="K357" s="30" t="s">
        <v>79</v>
      </c>
      <c r="L357" s="30" t="s">
        <v>41</v>
      </c>
      <c r="M357" s="47">
        <f>'[1]бюджетная роспись 15-16гг.'!$J$214/1000</f>
        <v>5443.1</v>
      </c>
    </row>
    <row r="358" spans="1:13" ht="15" hidden="1">
      <c r="A358" s="84"/>
      <c r="B358" s="106"/>
      <c r="C358" s="69"/>
      <c r="D358" s="79"/>
      <c r="E358" s="79"/>
      <c r="F358" s="79"/>
      <c r="G358" s="79"/>
      <c r="H358" s="30" t="s">
        <v>27</v>
      </c>
      <c r="I358" s="30" t="s">
        <v>24</v>
      </c>
      <c r="J358" s="30" t="s">
        <v>75</v>
      </c>
      <c r="K358" s="30" t="s">
        <v>79</v>
      </c>
      <c r="L358" s="30" t="s">
        <v>30</v>
      </c>
      <c r="M358" s="47">
        <f>'[1]бюджетная роспись 15-16гг.'!$J$218/1000</f>
        <v>265</v>
      </c>
    </row>
    <row r="359" spans="1:13" ht="15" hidden="1">
      <c r="A359" s="84"/>
      <c r="B359" s="106"/>
      <c r="C359" s="69"/>
      <c r="D359" s="79"/>
      <c r="E359" s="79"/>
      <c r="F359" s="79"/>
      <c r="G359" s="79"/>
      <c r="H359" s="30" t="s">
        <v>27</v>
      </c>
      <c r="I359" s="30" t="s">
        <v>24</v>
      </c>
      <c r="J359" s="30" t="s">
        <v>75</v>
      </c>
      <c r="K359" s="30" t="s">
        <v>79</v>
      </c>
      <c r="L359" s="30" t="s">
        <v>36</v>
      </c>
      <c r="M359" s="47">
        <f>'[1]бюджетная роспись 15-16гг.'!$J$224/1000</f>
        <v>13.515</v>
      </c>
    </row>
    <row r="360" spans="1:13" ht="15" hidden="1">
      <c r="A360" s="85"/>
      <c r="B360" s="107"/>
      <c r="C360" s="69"/>
      <c r="D360" s="79"/>
      <c r="E360" s="79"/>
      <c r="F360" s="79"/>
      <c r="G360" s="79"/>
      <c r="H360" s="30" t="s">
        <v>27</v>
      </c>
      <c r="I360" s="30" t="s">
        <v>24</v>
      </c>
      <c r="J360" s="30" t="s">
        <v>75</v>
      </c>
      <c r="K360" s="30" t="s">
        <v>79</v>
      </c>
      <c r="L360" s="30" t="s">
        <v>37</v>
      </c>
      <c r="M360" s="47">
        <f>'[1]бюджетная роспись 15-16гг.'!$J$226/1000</f>
        <v>3.985</v>
      </c>
    </row>
    <row r="361" spans="1:13" ht="38.25" hidden="1">
      <c r="A361" s="40" t="s">
        <v>18</v>
      </c>
      <c r="B361" s="33" t="s">
        <v>80</v>
      </c>
      <c r="C361" s="69"/>
      <c r="D361" s="79"/>
      <c r="E361" s="79"/>
      <c r="F361" s="77" t="s">
        <v>17</v>
      </c>
      <c r="G361" s="79"/>
      <c r="H361" s="30" t="s">
        <v>17</v>
      </c>
      <c r="I361" s="30" t="s">
        <v>17</v>
      </c>
      <c r="J361" s="30" t="s">
        <v>17</v>
      </c>
      <c r="K361" s="30" t="s">
        <v>17</v>
      </c>
      <c r="L361" s="30" t="s">
        <v>17</v>
      </c>
      <c r="M361" s="46">
        <f>SUM(M362:M385)</f>
        <v>206767.6</v>
      </c>
    </row>
    <row r="362" spans="1:13" ht="15" hidden="1">
      <c r="A362" s="123" t="s">
        <v>81</v>
      </c>
      <c r="B362" s="105" t="s">
        <v>82</v>
      </c>
      <c r="C362" s="69"/>
      <c r="D362" s="79"/>
      <c r="E362" s="79"/>
      <c r="F362" s="77"/>
      <c r="G362" s="79"/>
      <c r="H362" s="30" t="s">
        <v>27</v>
      </c>
      <c r="I362" s="30" t="s">
        <v>24</v>
      </c>
      <c r="J362" s="30" t="s">
        <v>75</v>
      </c>
      <c r="K362" s="30" t="s">
        <v>110</v>
      </c>
      <c r="L362" s="30" t="s">
        <v>86</v>
      </c>
      <c r="M362" s="47">
        <f>'[1]бюджетная роспись 15-16гг.'!$J$233/1000</f>
        <v>28285</v>
      </c>
    </row>
    <row r="363" spans="1:13" ht="15" hidden="1">
      <c r="A363" s="124"/>
      <c r="B363" s="106"/>
      <c r="C363" s="69"/>
      <c r="D363" s="79"/>
      <c r="E363" s="79"/>
      <c r="F363" s="77"/>
      <c r="G363" s="79"/>
      <c r="H363" s="30" t="s">
        <v>27</v>
      </c>
      <c r="I363" s="30" t="s">
        <v>24</v>
      </c>
      <c r="J363" s="30" t="s">
        <v>75</v>
      </c>
      <c r="K363" s="30" t="s">
        <v>110</v>
      </c>
      <c r="L363" s="30" t="s">
        <v>87</v>
      </c>
      <c r="M363" s="47">
        <f>'[1]бюджетная роспись 15-16гг.'!$J$236/1000</f>
        <v>4699.4</v>
      </c>
    </row>
    <row r="364" spans="1:13" ht="15" hidden="1">
      <c r="A364" s="124"/>
      <c r="B364" s="106"/>
      <c r="C364" s="69"/>
      <c r="D364" s="79"/>
      <c r="E364" s="79"/>
      <c r="F364" s="77"/>
      <c r="G364" s="79"/>
      <c r="H364" s="30" t="s">
        <v>27</v>
      </c>
      <c r="I364" s="30" t="s">
        <v>24</v>
      </c>
      <c r="J364" s="30" t="s">
        <v>75</v>
      </c>
      <c r="K364" s="30" t="s">
        <v>111</v>
      </c>
      <c r="L364" s="30" t="s">
        <v>87</v>
      </c>
      <c r="M364" s="47">
        <f>'[1]бюджетная роспись 15-16гг.'!$J$241/1000</f>
        <v>80.5</v>
      </c>
    </row>
    <row r="365" spans="1:13" ht="15" hidden="1">
      <c r="A365" s="124"/>
      <c r="B365" s="106"/>
      <c r="C365" s="69"/>
      <c r="D365" s="79"/>
      <c r="E365" s="79"/>
      <c r="F365" s="77"/>
      <c r="G365" s="79"/>
      <c r="H365" s="30" t="s">
        <v>27</v>
      </c>
      <c r="I365" s="30" t="s">
        <v>24</v>
      </c>
      <c r="J365" s="30" t="s">
        <v>75</v>
      </c>
      <c r="K365" s="30" t="s">
        <v>111</v>
      </c>
      <c r="L365" s="30" t="s">
        <v>30</v>
      </c>
      <c r="M365" s="47">
        <f>'[1]бюджетная роспись 15-16гг.'!$J$246/1000</f>
        <v>3449.3</v>
      </c>
    </row>
    <row r="366" spans="1:13" ht="15" hidden="1">
      <c r="A366" s="124"/>
      <c r="B366" s="106"/>
      <c r="C366" s="69"/>
      <c r="D366" s="79"/>
      <c r="E366" s="79"/>
      <c r="F366" s="77"/>
      <c r="G366" s="79"/>
      <c r="H366" s="30" t="s">
        <v>27</v>
      </c>
      <c r="I366" s="30" t="s">
        <v>24</v>
      </c>
      <c r="J366" s="30" t="s">
        <v>75</v>
      </c>
      <c r="K366" s="30" t="s">
        <v>111</v>
      </c>
      <c r="L366" s="30" t="s">
        <v>36</v>
      </c>
      <c r="M366" s="47">
        <f>'[1]бюджетная роспись 15-16гг.'!$J$254/1000</f>
        <v>128.4</v>
      </c>
    </row>
    <row r="367" spans="1:13" ht="15" hidden="1">
      <c r="A367" s="124"/>
      <c r="B367" s="106"/>
      <c r="C367" s="69"/>
      <c r="D367" s="79"/>
      <c r="E367" s="79"/>
      <c r="F367" s="77"/>
      <c r="G367" s="79"/>
      <c r="H367" s="30" t="s">
        <v>27</v>
      </c>
      <c r="I367" s="30" t="s">
        <v>24</v>
      </c>
      <c r="J367" s="30" t="s">
        <v>75</v>
      </c>
      <c r="K367" s="30" t="s">
        <v>111</v>
      </c>
      <c r="L367" s="30" t="s">
        <v>37</v>
      </c>
      <c r="M367" s="47">
        <f>'[1]бюджетная роспись 15-16гг.'!$J$256/1000</f>
        <v>4.4</v>
      </c>
    </row>
    <row r="368" spans="1:13" ht="15" hidden="1">
      <c r="A368" s="125"/>
      <c r="B368" s="107"/>
      <c r="C368" s="69"/>
      <c r="D368" s="79"/>
      <c r="E368" s="79"/>
      <c r="F368" s="77"/>
      <c r="G368" s="79"/>
      <c r="H368" s="30" t="s">
        <v>27</v>
      </c>
      <c r="I368" s="30" t="s">
        <v>24</v>
      </c>
      <c r="J368" s="30" t="s">
        <v>75</v>
      </c>
      <c r="K368" s="30" t="s">
        <v>112</v>
      </c>
      <c r="L368" s="30" t="s">
        <v>30</v>
      </c>
      <c r="M368" s="48">
        <f>'[1]бюджетная роспись 15-16гг.'!$J$192/1000</f>
        <v>1707.4</v>
      </c>
    </row>
    <row r="369" spans="1:13" ht="15" hidden="1">
      <c r="A369" s="123" t="s">
        <v>83</v>
      </c>
      <c r="B369" s="105" t="s">
        <v>84</v>
      </c>
      <c r="C369" s="69"/>
      <c r="D369" s="79"/>
      <c r="E369" s="79"/>
      <c r="F369" s="77"/>
      <c r="G369" s="79"/>
      <c r="H369" s="30" t="s">
        <v>27</v>
      </c>
      <c r="I369" s="30" t="s">
        <v>24</v>
      </c>
      <c r="J369" s="30" t="s">
        <v>75</v>
      </c>
      <c r="K369" s="30" t="s">
        <v>85</v>
      </c>
      <c r="L369" s="30" t="s">
        <v>86</v>
      </c>
      <c r="M369" s="47">
        <f>'[1]бюджетная роспись 15-16гг.'!$J$261/1000</f>
        <v>1878.7</v>
      </c>
    </row>
    <row r="370" spans="1:13" ht="15" hidden="1">
      <c r="A370" s="124"/>
      <c r="B370" s="106"/>
      <c r="C370" s="69"/>
      <c r="D370" s="79"/>
      <c r="E370" s="79"/>
      <c r="F370" s="77"/>
      <c r="G370" s="79"/>
      <c r="H370" s="30" t="s">
        <v>27</v>
      </c>
      <c r="I370" s="30" t="s">
        <v>24</v>
      </c>
      <c r="J370" s="30" t="s">
        <v>75</v>
      </c>
      <c r="K370" s="30" t="s">
        <v>85</v>
      </c>
      <c r="L370" s="30" t="s">
        <v>87</v>
      </c>
      <c r="M370" s="47">
        <f>'[1]бюджетная роспись 15-16гг.'!$J$264/1000</f>
        <v>340.5</v>
      </c>
    </row>
    <row r="371" spans="1:13" ht="15" hidden="1">
      <c r="A371" s="124"/>
      <c r="B371" s="106"/>
      <c r="C371" s="69"/>
      <c r="D371" s="79"/>
      <c r="E371" s="79"/>
      <c r="F371" s="77"/>
      <c r="G371" s="79"/>
      <c r="H371" s="30" t="s">
        <v>27</v>
      </c>
      <c r="I371" s="30" t="s">
        <v>24</v>
      </c>
      <c r="J371" s="30" t="s">
        <v>75</v>
      </c>
      <c r="K371" s="30" t="s">
        <v>85</v>
      </c>
      <c r="L371" s="30" t="s">
        <v>30</v>
      </c>
      <c r="M371" s="47">
        <f>'[1]бюджетная роспись 15-16гг.'!$J$268/1000</f>
        <v>253.6</v>
      </c>
    </row>
    <row r="372" spans="1:13" ht="15" hidden="1">
      <c r="A372" s="124"/>
      <c r="B372" s="106"/>
      <c r="C372" s="69"/>
      <c r="D372" s="79"/>
      <c r="E372" s="79"/>
      <c r="F372" s="77"/>
      <c r="G372" s="79"/>
      <c r="H372" s="30" t="s">
        <v>27</v>
      </c>
      <c r="I372" s="30" t="s">
        <v>24</v>
      </c>
      <c r="J372" s="30" t="s">
        <v>75</v>
      </c>
      <c r="K372" s="30" t="s">
        <v>88</v>
      </c>
      <c r="L372" s="30" t="s">
        <v>86</v>
      </c>
      <c r="M372" s="47">
        <f>'[1]бюджетная роспись 15-16гг.'!$J$273/1000</f>
        <v>2114.7</v>
      </c>
    </row>
    <row r="373" spans="1:13" ht="15" hidden="1">
      <c r="A373" s="124"/>
      <c r="B373" s="106"/>
      <c r="C373" s="69"/>
      <c r="D373" s="79"/>
      <c r="E373" s="79"/>
      <c r="F373" s="77"/>
      <c r="G373" s="79"/>
      <c r="H373" s="30" t="s">
        <v>27</v>
      </c>
      <c r="I373" s="30" t="s">
        <v>24</v>
      </c>
      <c r="J373" s="30" t="s">
        <v>75</v>
      </c>
      <c r="K373" s="30" t="s">
        <v>88</v>
      </c>
      <c r="L373" s="30" t="s">
        <v>87</v>
      </c>
      <c r="M373" s="47">
        <f>'[1]бюджетная роспись 15-16гг.'!$J$276/1000</f>
        <v>383.2</v>
      </c>
    </row>
    <row r="374" spans="1:13" ht="15" hidden="1">
      <c r="A374" s="124"/>
      <c r="B374" s="106"/>
      <c r="C374" s="69"/>
      <c r="D374" s="79"/>
      <c r="E374" s="79"/>
      <c r="F374" s="77"/>
      <c r="G374" s="79"/>
      <c r="H374" s="30" t="s">
        <v>27</v>
      </c>
      <c r="I374" s="30" t="s">
        <v>24</v>
      </c>
      <c r="J374" s="30" t="s">
        <v>75</v>
      </c>
      <c r="K374" s="30" t="s">
        <v>88</v>
      </c>
      <c r="L374" s="30" t="s">
        <v>30</v>
      </c>
      <c r="M374" s="47">
        <f>'[1]бюджетная роспись 15-16гг.'!$J$280/1000</f>
        <v>337.8</v>
      </c>
    </row>
    <row r="375" spans="1:13" ht="15" hidden="1">
      <c r="A375" s="124"/>
      <c r="B375" s="106"/>
      <c r="C375" s="69"/>
      <c r="D375" s="79"/>
      <c r="E375" s="79"/>
      <c r="F375" s="77"/>
      <c r="G375" s="79"/>
      <c r="H375" s="30" t="s">
        <v>27</v>
      </c>
      <c r="I375" s="30" t="s">
        <v>24</v>
      </c>
      <c r="J375" s="30" t="s">
        <v>75</v>
      </c>
      <c r="K375" s="30" t="s">
        <v>89</v>
      </c>
      <c r="L375" s="30" t="s">
        <v>30</v>
      </c>
      <c r="M375" s="47">
        <f>'[1]бюджетная роспись 15-16гг.'!$J$285/1000</f>
        <v>238.2</v>
      </c>
    </row>
    <row r="376" spans="1:13" ht="15" hidden="1">
      <c r="A376" s="125"/>
      <c r="B376" s="107"/>
      <c r="C376" s="69"/>
      <c r="D376" s="79"/>
      <c r="E376" s="79"/>
      <c r="F376" s="77"/>
      <c r="G376" s="79"/>
      <c r="H376" s="30" t="s">
        <v>27</v>
      </c>
      <c r="I376" s="30" t="s">
        <v>24</v>
      </c>
      <c r="J376" s="30" t="s">
        <v>75</v>
      </c>
      <c r="K376" s="30" t="s">
        <v>90</v>
      </c>
      <c r="L376" s="30" t="s">
        <v>30</v>
      </c>
      <c r="M376" s="47">
        <f>'[1]бюджетная роспись 15-16гг.'!$J$289/1000</f>
        <v>232.4</v>
      </c>
    </row>
    <row r="377" spans="1:13" ht="15" hidden="1">
      <c r="A377" s="123" t="s">
        <v>91</v>
      </c>
      <c r="B377" s="105" t="s">
        <v>92</v>
      </c>
      <c r="C377" s="69"/>
      <c r="D377" s="79"/>
      <c r="E377" s="79"/>
      <c r="F377" s="77"/>
      <c r="G377" s="79"/>
      <c r="H377" s="30" t="s">
        <v>27</v>
      </c>
      <c r="I377" s="30" t="s">
        <v>93</v>
      </c>
      <c r="J377" s="30" t="s">
        <v>94</v>
      </c>
      <c r="K377" s="30" t="s">
        <v>95</v>
      </c>
      <c r="L377" s="30" t="s">
        <v>30</v>
      </c>
      <c r="M377" s="47">
        <f>'[1]бюджетная роспись 15-16гг.'!$J$297/1000</f>
        <v>202.3</v>
      </c>
    </row>
    <row r="378" spans="1:13" ht="15" hidden="1">
      <c r="A378" s="125"/>
      <c r="B378" s="107"/>
      <c r="C378" s="69"/>
      <c r="D378" s="79"/>
      <c r="E378" s="79"/>
      <c r="F378" s="77"/>
      <c r="G378" s="79"/>
      <c r="H378" s="30" t="s">
        <v>27</v>
      </c>
      <c r="I378" s="30" t="s">
        <v>93</v>
      </c>
      <c r="J378" s="30" t="s">
        <v>94</v>
      </c>
      <c r="K378" s="30" t="s">
        <v>95</v>
      </c>
      <c r="L378" s="30" t="s">
        <v>96</v>
      </c>
      <c r="M378" s="47">
        <f>'[1]бюджетная роспись 15-16гг.'!$J$300/1000</f>
        <v>63222</v>
      </c>
    </row>
    <row r="379" spans="1:13" ht="15" hidden="1">
      <c r="A379" s="123" t="s">
        <v>99</v>
      </c>
      <c r="B379" s="105" t="s">
        <v>100</v>
      </c>
      <c r="C379" s="69"/>
      <c r="D379" s="79"/>
      <c r="E379" s="79"/>
      <c r="F379" s="77"/>
      <c r="G379" s="79"/>
      <c r="H379" s="30" t="s">
        <v>27</v>
      </c>
      <c r="I379" s="30" t="s">
        <v>93</v>
      </c>
      <c r="J379" s="30" t="s">
        <v>94</v>
      </c>
      <c r="K379" s="30" t="s">
        <v>97</v>
      </c>
      <c r="L379" s="30" t="s">
        <v>30</v>
      </c>
      <c r="M379" s="47">
        <f>'[1]бюджетная роспись 15-16гг.'!$J$304/1000</f>
        <v>41</v>
      </c>
    </row>
    <row r="380" spans="1:13" ht="15" hidden="1">
      <c r="A380" s="125"/>
      <c r="B380" s="107"/>
      <c r="C380" s="69"/>
      <c r="D380" s="79"/>
      <c r="E380" s="79"/>
      <c r="F380" s="77"/>
      <c r="G380" s="79"/>
      <c r="H380" s="30" t="s">
        <v>27</v>
      </c>
      <c r="I380" s="30" t="s">
        <v>93</v>
      </c>
      <c r="J380" s="30" t="s">
        <v>94</v>
      </c>
      <c r="K380" s="30" t="s">
        <v>97</v>
      </c>
      <c r="L380" s="30" t="s">
        <v>98</v>
      </c>
      <c r="M380" s="47">
        <f>'[1]бюджетная роспись 15-16гг.'!$J$307/1000</f>
        <v>13702.8</v>
      </c>
    </row>
    <row r="381" spans="1:13" ht="15" hidden="1">
      <c r="A381" s="123" t="s">
        <v>101</v>
      </c>
      <c r="B381" s="105" t="s">
        <v>102</v>
      </c>
      <c r="C381" s="69"/>
      <c r="D381" s="79"/>
      <c r="E381" s="79"/>
      <c r="F381" s="77"/>
      <c r="G381" s="79"/>
      <c r="H381" s="30" t="s">
        <v>27</v>
      </c>
      <c r="I381" s="30" t="s">
        <v>93</v>
      </c>
      <c r="J381" s="30" t="s">
        <v>94</v>
      </c>
      <c r="K381" s="30" t="s">
        <v>103</v>
      </c>
      <c r="L381" s="30" t="s">
        <v>30</v>
      </c>
      <c r="M381" s="47">
        <f>'[1]бюджетная роспись 15-16гг.'!$J$311/1000</f>
        <v>16.9</v>
      </c>
    </row>
    <row r="382" spans="1:13" ht="15" hidden="1">
      <c r="A382" s="125"/>
      <c r="B382" s="107"/>
      <c r="C382" s="69"/>
      <c r="D382" s="79"/>
      <c r="E382" s="79"/>
      <c r="F382" s="77"/>
      <c r="G382" s="79"/>
      <c r="H382" s="30" t="s">
        <v>27</v>
      </c>
      <c r="I382" s="30" t="s">
        <v>93</v>
      </c>
      <c r="J382" s="30" t="s">
        <v>94</v>
      </c>
      <c r="K382" s="30" t="s">
        <v>103</v>
      </c>
      <c r="L382" s="30" t="s">
        <v>98</v>
      </c>
      <c r="M382" s="47">
        <f>'[1]бюджетная роспись 15-16гг.'!$J$314/1000</f>
        <v>8252.4</v>
      </c>
    </row>
    <row r="383" spans="1:13" ht="15" hidden="1">
      <c r="A383" s="123" t="s">
        <v>105</v>
      </c>
      <c r="B383" s="105" t="s">
        <v>106</v>
      </c>
      <c r="C383" s="69"/>
      <c r="D383" s="79"/>
      <c r="E383" s="79"/>
      <c r="F383" s="77"/>
      <c r="G383" s="79"/>
      <c r="H383" s="30" t="s">
        <v>27</v>
      </c>
      <c r="I383" s="30" t="s">
        <v>93</v>
      </c>
      <c r="J383" s="30" t="s">
        <v>94</v>
      </c>
      <c r="K383" s="30" t="s">
        <v>104</v>
      </c>
      <c r="L383" s="30" t="s">
        <v>30</v>
      </c>
      <c r="M383" s="47">
        <f>'[1]бюджетная роспись 15-16гг.'!$J$318/1000</f>
        <v>220.2</v>
      </c>
    </row>
    <row r="384" spans="1:13" ht="15" hidden="1">
      <c r="A384" s="125"/>
      <c r="B384" s="107"/>
      <c r="C384" s="69"/>
      <c r="D384" s="79"/>
      <c r="E384" s="79"/>
      <c r="F384" s="77"/>
      <c r="G384" s="79"/>
      <c r="H384" s="30" t="s">
        <v>27</v>
      </c>
      <c r="I384" s="30" t="s">
        <v>93</v>
      </c>
      <c r="J384" s="30" t="s">
        <v>94</v>
      </c>
      <c r="K384" s="30" t="s">
        <v>104</v>
      </c>
      <c r="L384" s="30" t="s">
        <v>98</v>
      </c>
      <c r="M384" s="47">
        <f>'[1]бюджетная роспись 15-16гг.'!$J$321/1000</f>
        <v>73398.1</v>
      </c>
    </row>
    <row r="385" spans="1:13" ht="153" hidden="1">
      <c r="A385" s="40" t="s">
        <v>108</v>
      </c>
      <c r="B385" s="34" t="s">
        <v>107</v>
      </c>
      <c r="C385" s="69"/>
      <c r="D385" s="79"/>
      <c r="E385" s="79"/>
      <c r="F385" s="77"/>
      <c r="G385" s="79"/>
      <c r="H385" s="30" t="s">
        <v>27</v>
      </c>
      <c r="I385" s="30" t="s">
        <v>24</v>
      </c>
      <c r="J385" s="30" t="s">
        <v>46</v>
      </c>
      <c r="K385" s="30" t="s">
        <v>109</v>
      </c>
      <c r="L385" s="30" t="s">
        <v>96</v>
      </c>
      <c r="M385" s="47">
        <f>'[1]бюджетная роспись 15-16гг.'!$J$166/1000</f>
        <v>3578.4</v>
      </c>
    </row>
    <row r="386" spans="1:13" ht="15" hidden="1">
      <c r="A386" s="121" t="s">
        <v>19</v>
      </c>
      <c r="B386" s="121"/>
      <c r="C386" s="121"/>
      <c r="D386" s="121"/>
      <c r="E386" s="121"/>
      <c r="F386" s="121"/>
      <c r="G386" s="121"/>
      <c r="H386" s="30" t="s">
        <v>17</v>
      </c>
      <c r="I386" s="30" t="s">
        <v>17</v>
      </c>
      <c r="J386" s="30" t="s">
        <v>17</v>
      </c>
      <c r="K386" s="30" t="s">
        <v>17</v>
      </c>
      <c r="L386" s="30" t="s">
        <v>17</v>
      </c>
      <c r="M386" s="46">
        <f>M327+M361</f>
        <v>4587517.89</v>
      </c>
    </row>
    <row r="387" ht="15" hidden="1"/>
    <row r="388" ht="15" hidden="1"/>
    <row r="389" spans="1:13" ht="15" hidden="1">
      <c r="A389" s="112" t="s">
        <v>1</v>
      </c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</row>
    <row r="390" spans="1:13" ht="15" hidden="1">
      <c r="A390" s="112" t="s">
        <v>2</v>
      </c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</row>
    <row r="391" spans="1:13" ht="15" hidden="1">
      <c r="A391" s="112" t="s">
        <v>117</v>
      </c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</row>
    <row r="392" spans="1:13" ht="15" hidden="1">
      <c r="A392" s="112" t="s">
        <v>22</v>
      </c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</row>
    <row r="393" spans="1:13" ht="15" hidden="1">
      <c r="A393" s="112" t="s">
        <v>3</v>
      </c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</row>
    <row r="394" ht="15" hidden="1">
      <c r="A394" s="39"/>
    </row>
    <row r="395" spans="1:13" ht="15" hidden="1">
      <c r="A395" s="121"/>
      <c r="B395" s="121"/>
      <c r="C395" s="108" t="s">
        <v>23</v>
      </c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</row>
    <row r="396" spans="1:13" ht="15" hidden="1">
      <c r="A396" s="121"/>
      <c r="B396" s="121"/>
      <c r="C396" s="108" t="s">
        <v>4</v>
      </c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</row>
    <row r="397" spans="1:13" ht="15" hidden="1">
      <c r="A397" s="115" t="s">
        <v>5</v>
      </c>
      <c r="B397" s="108" t="s">
        <v>20</v>
      </c>
      <c r="C397" s="122" t="s">
        <v>6</v>
      </c>
      <c r="D397" s="108" t="s">
        <v>7</v>
      </c>
      <c r="E397" s="108" t="s">
        <v>21</v>
      </c>
      <c r="F397" s="108" t="s">
        <v>8</v>
      </c>
      <c r="G397" s="108" t="s">
        <v>9</v>
      </c>
      <c r="H397" s="108" t="s">
        <v>10</v>
      </c>
      <c r="I397" s="108"/>
      <c r="J397" s="108"/>
      <c r="K397" s="108"/>
      <c r="L397" s="108"/>
      <c r="M397" s="108" t="s">
        <v>11</v>
      </c>
    </row>
    <row r="398" spans="1:13" ht="25.5" hidden="1">
      <c r="A398" s="115"/>
      <c r="B398" s="108"/>
      <c r="C398" s="122"/>
      <c r="D398" s="108"/>
      <c r="E398" s="108"/>
      <c r="F398" s="108"/>
      <c r="G398" s="108"/>
      <c r="H398" s="77" t="s">
        <v>12</v>
      </c>
      <c r="I398" s="77" t="s">
        <v>13</v>
      </c>
      <c r="J398" s="77" t="s">
        <v>14</v>
      </c>
      <c r="K398" s="77" t="s">
        <v>15</v>
      </c>
      <c r="L398" s="77" t="s">
        <v>16</v>
      </c>
      <c r="M398" s="108"/>
    </row>
    <row r="399" spans="1:13" ht="38.25" hidden="1">
      <c r="A399" s="37">
        <v>1</v>
      </c>
      <c r="B399" s="33" t="s">
        <v>33</v>
      </c>
      <c r="C399" s="69"/>
      <c r="D399" s="79"/>
      <c r="E399" s="79"/>
      <c r="F399" s="77" t="s">
        <v>17</v>
      </c>
      <c r="G399" s="79"/>
      <c r="H399" s="77" t="s">
        <v>17</v>
      </c>
      <c r="I399" s="77" t="s">
        <v>17</v>
      </c>
      <c r="J399" s="77" t="s">
        <v>17</v>
      </c>
      <c r="K399" s="77" t="s">
        <v>17</v>
      </c>
      <c r="L399" s="77" t="s">
        <v>17</v>
      </c>
      <c r="M399" s="46">
        <f>SUM(M400:M432)</f>
        <v>4380750.29</v>
      </c>
    </row>
    <row r="400" spans="1:13" ht="15" hidden="1">
      <c r="A400" s="83" t="s">
        <v>34</v>
      </c>
      <c r="B400" s="105" t="s">
        <v>35</v>
      </c>
      <c r="C400" s="69"/>
      <c r="D400" s="79"/>
      <c r="E400" s="79"/>
      <c r="F400" s="77"/>
      <c r="G400" s="79"/>
      <c r="H400" s="30">
        <v>974</v>
      </c>
      <c r="I400" s="30" t="s">
        <v>24</v>
      </c>
      <c r="J400" s="30" t="s">
        <v>25</v>
      </c>
      <c r="K400" s="30" t="s">
        <v>26</v>
      </c>
      <c r="L400" s="77">
        <v>111</v>
      </c>
      <c r="M400" s="47">
        <f>'[1]бюджетная роспись 15-16гг.'!$J$19/1000</f>
        <v>1323.04</v>
      </c>
    </row>
    <row r="401" spans="1:13" ht="15" hidden="1">
      <c r="A401" s="84"/>
      <c r="B401" s="106"/>
      <c r="C401" s="69"/>
      <c r="D401" s="79"/>
      <c r="E401" s="79"/>
      <c r="F401" s="79"/>
      <c r="G401" s="79"/>
      <c r="H401" s="30">
        <v>974</v>
      </c>
      <c r="I401" s="30" t="s">
        <v>24</v>
      </c>
      <c r="J401" s="30" t="s">
        <v>25</v>
      </c>
      <c r="K401" s="30" t="s">
        <v>26</v>
      </c>
      <c r="L401" s="30" t="s">
        <v>30</v>
      </c>
      <c r="M401" s="47">
        <f>'[1]бюджетная роспись 15-16гг.'!$J$23/1000</f>
        <v>2197.4</v>
      </c>
    </row>
    <row r="402" spans="1:13" ht="15" hidden="1">
      <c r="A402" s="84"/>
      <c r="B402" s="106"/>
      <c r="C402" s="69"/>
      <c r="D402" s="79"/>
      <c r="E402" s="79"/>
      <c r="F402" s="79"/>
      <c r="G402" s="79"/>
      <c r="H402" s="30">
        <v>974</v>
      </c>
      <c r="I402" s="30" t="s">
        <v>24</v>
      </c>
      <c r="J402" s="30" t="s">
        <v>25</v>
      </c>
      <c r="K402" s="30" t="s">
        <v>26</v>
      </c>
      <c r="L402" s="30" t="s">
        <v>31</v>
      </c>
      <c r="M402" s="47">
        <f>'[1]бюджетная роспись 15-16гг.'!$J$30/1000</f>
        <v>333980.344</v>
      </c>
    </row>
    <row r="403" spans="1:13" ht="15" hidden="1">
      <c r="A403" s="84"/>
      <c r="B403" s="106"/>
      <c r="C403" s="69"/>
      <c r="D403" s="79"/>
      <c r="E403" s="79"/>
      <c r="F403" s="79"/>
      <c r="G403" s="79"/>
      <c r="H403" s="30">
        <v>974</v>
      </c>
      <c r="I403" s="30" t="s">
        <v>24</v>
      </c>
      <c r="J403" s="30" t="s">
        <v>25</v>
      </c>
      <c r="K403" s="30" t="s">
        <v>26</v>
      </c>
      <c r="L403" s="30" t="s">
        <v>32</v>
      </c>
      <c r="M403" s="47">
        <f>'[1]бюджетная роспись 15-16гг.'!$J$43/1000</f>
        <v>5641.88</v>
      </c>
    </row>
    <row r="404" spans="1:13" ht="15" hidden="1">
      <c r="A404" s="84"/>
      <c r="B404" s="106"/>
      <c r="C404" s="69"/>
      <c r="D404" s="79"/>
      <c r="E404" s="79"/>
      <c r="F404" s="79"/>
      <c r="G404" s="79"/>
      <c r="H404" s="30">
        <v>974</v>
      </c>
      <c r="I404" s="30" t="s">
        <v>24</v>
      </c>
      <c r="J404" s="30" t="s">
        <v>25</v>
      </c>
      <c r="K404" s="30" t="s">
        <v>26</v>
      </c>
      <c r="L404" s="30" t="s">
        <v>36</v>
      </c>
      <c r="M404" s="47">
        <f>'[1]бюджетная роспись 15-16гг.'!$J$56/1000</f>
        <v>656.47</v>
      </c>
    </row>
    <row r="405" spans="1:13" ht="15" hidden="1">
      <c r="A405" s="85"/>
      <c r="B405" s="107"/>
      <c r="C405" s="69"/>
      <c r="D405" s="79"/>
      <c r="E405" s="79"/>
      <c r="F405" s="79"/>
      <c r="G405" s="79"/>
      <c r="H405" s="30">
        <v>974</v>
      </c>
      <c r="I405" s="30" t="s">
        <v>24</v>
      </c>
      <c r="J405" s="30" t="s">
        <v>25</v>
      </c>
      <c r="K405" s="30" t="s">
        <v>26</v>
      </c>
      <c r="L405" s="30" t="s">
        <v>37</v>
      </c>
      <c r="M405" s="47">
        <f>'[1]бюджетная роспись 15-16гг.'!$J$58/1000</f>
        <v>0</v>
      </c>
    </row>
    <row r="406" spans="1:13" ht="51" hidden="1">
      <c r="A406" s="38" t="s">
        <v>38</v>
      </c>
      <c r="B406" s="79" t="s">
        <v>39</v>
      </c>
      <c r="C406" s="69"/>
      <c r="D406" s="79"/>
      <c r="E406" s="79"/>
      <c r="F406" s="79"/>
      <c r="G406" s="79"/>
      <c r="H406" s="30" t="s">
        <v>27</v>
      </c>
      <c r="I406" s="30" t="s">
        <v>24</v>
      </c>
      <c r="J406" s="30" t="s">
        <v>25</v>
      </c>
      <c r="K406" s="30" t="s">
        <v>28</v>
      </c>
      <c r="L406" s="30" t="s">
        <v>29</v>
      </c>
      <c r="M406" s="47">
        <f>'[1]бюджетная роспись 15-16гг.'!$J$77/1000</f>
        <v>15153.4</v>
      </c>
    </row>
    <row r="407" spans="1:13" ht="15" hidden="1">
      <c r="A407" s="83" t="s">
        <v>42</v>
      </c>
      <c r="B407" s="105" t="s">
        <v>43</v>
      </c>
      <c r="C407" s="69"/>
      <c r="D407" s="79"/>
      <c r="E407" s="79"/>
      <c r="F407" s="79"/>
      <c r="G407" s="79"/>
      <c r="H407" s="30" t="s">
        <v>27</v>
      </c>
      <c r="I407" s="30" t="s">
        <v>24</v>
      </c>
      <c r="J407" s="30" t="s">
        <v>25</v>
      </c>
      <c r="K407" s="30" t="s">
        <v>40</v>
      </c>
      <c r="L407" s="30" t="s">
        <v>41</v>
      </c>
      <c r="M407" s="47">
        <f>'[1]бюджетная роспись 15-16гг.'!$J$82/1000</f>
        <v>23092.8</v>
      </c>
    </row>
    <row r="408" spans="1:13" ht="15" hidden="1">
      <c r="A408" s="84"/>
      <c r="B408" s="106"/>
      <c r="C408" s="69"/>
      <c r="D408" s="79"/>
      <c r="E408" s="79"/>
      <c r="F408" s="79"/>
      <c r="G408" s="79"/>
      <c r="H408" s="30" t="s">
        <v>27</v>
      </c>
      <c r="I408" s="30" t="s">
        <v>24</v>
      </c>
      <c r="J408" s="30" t="s">
        <v>25</v>
      </c>
      <c r="K408" s="30" t="s">
        <v>40</v>
      </c>
      <c r="L408" s="30" t="s">
        <v>30</v>
      </c>
      <c r="M408" s="47">
        <f>'[1]бюджетная роспись 15-16гг.'!$J$86/1000</f>
        <v>68.7</v>
      </c>
    </row>
    <row r="409" spans="1:13" ht="15" hidden="1">
      <c r="A409" s="84"/>
      <c r="B409" s="106"/>
      <c r="C409" s="69"/>
      <c r="D409" s="79"/>
      <c r="E409" s="79"/>
      <c r="F409" s="79"/>
      <c r="G409" s="79"/>
      <c r="H409" s="30" t="s">
        <v>27</v>
      </c>
      <c r="I409" s="30" t="s">
        <v>24</v>
      </c>
      <c r="J409" s="30" t="s">
        <v>25</v>
      </c>
      <c r="K409" s="30" t="s">
        <v>40</v>
      </c>
      <c r="L409" s="30" t="s">
        <v>31</v>
      </c>
      <c r="M409" s="47">
        <f>'[1]бюджетная роспись 15-16гг.'!$J$90/1000</f>
        <v>1438397.1</v>
      </c>
    </row>
    <row r="410" spans="1:13" ht="15" hidden="1">
      <c r="A410" s="85"/>
      <c r="B410" s="107"/>
      <c r="C410" s="69"/>
      <c r="D410" s="79"/>
      <c r="E410" s="79"/>
      <c r="F410" s="79"/>
      <c r="G410" s="79"/>
      <c r="H410" s="30" t="s">
        <v>27</v>
      </c>
      <c r="I410" s="30" t="s">
        <v>24</v>
      </c>
      <c r="J410" s="30" t="s">
        <v>25</v>
      </c>
      <c r="K410" s="30" t="s">
        <v>40</v>
      </c>
      <c r="L410" s="30" t="s">
        <v>32</v>
      </c>
      <c r="M410" s="47">
        <f>'[1]бюджетная роспись 15-16гг.'!$J$94/1000</f>
        <v>26975.6</v>
      </c>
    </row>
    <row r="411" spans="1:13" ht="15" hidden="1">
      <c r="A411" s="83" t="s">
        <v>44</v>
      </c>
      <c r="B411" s="105" t="s">
        <v>45</v>
      </c>
      <c r="C411" s="69"/>
      <c r="D411" s="79"/>
      <c r="E411" s="79"/>
      <c r="F411" s="79"/>
      <c r="G411" s="79"/>
      <c r="H411" s="30" t="s">
        <v>27</v>
      </c>
      <c r="I411" s="30" t="s">
        <v>24</v>
      </c>
      <c r="J411" s="30" t="s">
        <v>46</v>
      </c>
      <c r="K411" s="30" t="s">
        <v>47</v>
      </c>
      <c r="L411" s="30" t="s">
        <v>31</v>
      </c>
      <c r="M411" s="47">
        <f>'[1]бюджетная роспись 15-16гг.'!$J$100/1000</f>
        <v>319556.911</v>
      </c>
    </row>
    <row r="412" spans="1:13" ht="15" hidden="1">
      <c r="A412" s="85"/>
      <c r="B412" s="107"/>
      <c r="C412" s="69"/>
      <c r="D412" s="79"/>
      <c r="E412" s="79"/>
      <c r="F412" s="79"/>
      <c r="G412" s="79"/>
      <c r="H412" s="30" t="s">
        <v>27</v>
      </c>
      <c r="I412" s="30" t="s">
        <v>24</v>
      </c>
      <c r="J412" s="30" t="s">
        <v>46</v>
      </c>
      <c r="K412" s="30" t="s">
        <v>47</v>
      </c>
      <c r="L412" s="30" t="s">
        <v>32</v>
      </c>
      <c r="M412" s="47">
        <f>'[1]бюджетная роспись 15-16гг.'!$J$113/1000</f>
        <v>10521.136</v>
      </c>
    </row>
    <row r="413" spans="1:13" ht="15" hidden="1">
      <c r="A413" s="83" t="s">
        <v>48</v>
      </c>
      <c r="B413" s="105" t="s">
        <v>49</v>
      </c>
      <c r="C413" s="69"/>
      <c r="D413" s="79"/>
      <c r="E413" s="79"/>
      <c r="F413" s="79"/>
      <c r="G413" s="79"/>
      <c r="H413" s="30" t="s">
        <v>27</v>
      </c>
      <c r="I413" s="30" t="s">
        <v>24</v>
      </c>
      <c r="J413" s="30" t="s">
        <v>46</v>
      </c>
      <c r="K413" s="30" t="s">
        <v>50</v>
      </c>
      <c r="L413" s="30" t="s">
        <v>31</v>
      </c>
      <c r="M413" s="47">
        <f>'[1]бюджетная роспись 15-16гг.'!$J$172/1000</f>
        <v>1421956.9</v>
      </c>
    </row>
    <row r="414" spans="1:13" ht="15" hidden="1">
      <c r="A414" s="85"/>
      <c r="B414" s="107"/>
      <c r="C414" s="69"/>
      <c r="D414" s="79"/>
      <c r="E414" s="79"/>
      <c r="F414" s="79"/>
      <c r="G414" s="79"/>
      <c r="H414" s="30" t="s">
        <v>27</v>
      </c>
      <c r="I414" s="30" t="s">
        <v>24</v>
      </c>
      <c r="J414" s="30" t="s">
        <v>46</v>
      </c>
      <c r="K414" s="30" t="s">
        <v>50</v>
      </c>
      <c r="L414" s="30" t="s">
        <v>32</v>
      </c>
      <c r="M414" s="47">
        <f>'[1]бюджетная роспись 15-16гг.'!$J$175/1000</f>
        <v>30395.6</v>
      </c>
    </row>
    <row r="415" spans="1:13" ht="38.25" hidden="1">
      <c r="A415" s="38" t="s">
        <v>51</v>
      </c>
      <c r="B415" s="79" t="s">
        <v>52</v>
      </c>
      <c r="C415" s="69"/>
      <c r="D415" s="79"/>
      <c r="E415" s="79"/>
      <c r="F415" s="79"/>
      <c r="G415" s="79"/>
      <c r="H415" s="30" t="s">
        <v>27</v>
      </c>
      <c r="I415" s="30" t="s">
        <v>24</v>
      </c>
      <c r="J415" s="30" t="s">
        <v>46</v>
      </c>
      <c r="K415" s="30" t="s">
        <v>53</v>
      </c>
      <c r="L415" s="30" t="s">
        <v>31</v>
      </c>
      <c r="M415" s="47">
        <f>'[1]бюджетная роспись 15-16гг.'!$J$127/1000</f>
        <v>308304.509</v>
      </c>
    </row>
    <row r="416" spans="1:13" ht="25.5" hidden="1">
      <c r="A416" s="38" t="s">
        <v>54</v>
      </c>
      <c r="B416" s="79" t="s">
        <v>55</v>
      </c>
      <c r="C416" s="69"/>
      <c r="D416" s="79"/>
      <c r="E416" s="79"/>
      <c r="F416" s="79"/>
      <c r="G416" s="79"/>
      <c r="H416" s="30" t="s">
        <v>27</v>
      </c>
      <c r="I416" s="30" t="s">
        <v>24</v>
      </c>
      <c r="J416" s="30" t="s">
        <v>46</v>
      </c>
      <c r="K416" s="30" t="s">
        <v>56</v>
      </c>
      <c r="L416" s="30" t="s">
        <v>31</v>
      </c>
      <c r="M416" s="47">
        <f>'[1]бюджетная роспись 15-16гг.'!$J$141/1000</f>
        <v>8690</v>
      </c>
    </row>
    <row r="417" spans="1:13" ht="15" hidden="1">
      <c r="A417" s="83" t="s">
        <v>57</v>
      </c>
      <c r="B417" s="105" t="s">
        <v>58</v>
      </c>
      <c r="C417" s="69"/>
      <c r="D417" s="79"/>
      <c r="E417" s="79"/>
      <c r="F417" s="79"/>
      <c r="G417" s="79"/>
      <c r="H417" s="30" t="s">
        <v>27</v>
      </c>
      <c r="I417" s="30" t="s">
        <v>24</v>
      </c>
      <c r="J417" s="30" t="s">
        <v>25</v>
      </c>
      <c r="K417" s="30" t="s">
        <v>59</v>
      </c>
      <c r="L417" s="30" t="s">
        <v>30</v>
      </c>
      <c r="M417" s="47">
        <f>'[1]бюджетная роспись 15-16гг.'!$J$63/1000</f>
        <v>3018</v>
      </c>
    </row>
    <row r="418" spans="1:13" ht="15" hidden="1">
      <c r="A418" s="84"/>
      <c r="B418" s="106"/>
      <c r="C418" s="69"/>
      <c r="D418" s="79"/>
      <c r="E418" s="79"/>
      <c r="F418" s="79"/>
      <c r="G418" s="79"/>
      <c r="H418" s="30" t="s">
        <v>27</v>
      </c>
      <c r="I418" s="30" t="s">
        <v>24</v>
      </c>
      <c r="J418" s="30" t="s">
        <v>25</v>
      </c>
      <c r="K418" s="30" t="s">
        <v>59</v>
      </c>
      <c r="L418" s="30" t="s">
        <v>29</v>
      </c>
      <c r="M418" s="47">
        <f>'[1]бюджетная роспись 15-16гг.'!$J$66/1000</f>
        <v>61154.100000000006</v>
      </c>
    </row>
    <row r="419" spans="1:13" ht="15" hidden="1">
      <c r="A419" s="85"/>
      <c r="B419" s="107"/>
      <c r="C419" s="69"/>
      <c r="D419" s="79"/>
      <c r="E419" s="79"/>
      <c r="F419" s="79"/>
      <c r="G419" s="79"/>
      <c r="H419" s="30" t="s">
        <v>27</v>
      </c>
      <c r="I419" s="30" t="s">
        <v>24</v>
      </c>
      <c r="J419" s="30" t="s">
        <v>25</v>
      </c>
      <c r="K419" s="30" t="s">
        <v>59</v>
      </c>
      <c r="L419" s="30" t="s">
        <v>60</v>
      </c>
      <c r="M419" s="47">
        <f>'[1]бюджетная роспись 15-16гг.'!$J$69/1000</f>
        <v>1400.5</v>
      </c>
    </row>
    <row r="420" spans="1:13" ht="15" hidden="1">
      <c r="A420" s="83" t="s">
        <v>61</v>
      </c>
      <c r="B420" s="105" t="s">
        <v>62</v>
      </c>
      <c r="C420" s="69"/>
      <c r="D420" s="79"/>
      <c r="E420" s="79"/>
      <c r="F420" s="79"/>
      <c r="G420" s="79"/>
      <c r="H420" s="30" t="s">
        <v>27</v>
      </c>
      <c r="I420" s="30" t="s">
        <v>24</v>
      </c>
      <c r="J420" s="30" t="s">
        <v>46</v>
      </c>
      <c r="K420" s="30" t="s">
        <v>59</v>
      </c>
      <c r="L420" s="30" t="s">
        <v>29</v>
      </c>
      <c r="M420" s="47">
        <f>'[1]бюджетная роспись 15-16гг.'!$J$156/1000</f>
        <v>110952.5</v>
      </c>
    </row>
    <row r="421" spans="1:13" ht="15" hidden="1">
      <c r="A421" s="85"/>
      <c r="B421" s="107"/>
      <c r="C421" s="69"/>
      <c r="D421" s="79"/>
      <c r="E421" s="79"/>
      <c r="F421" s="79"/>
      <c r="G421" s="79"/>
      <c r="H421" s="30" t="s">
        <v>27</v>
      </c>
      <c r="I421" s="30" t="s">
        <v>24</v>
      </c>
      <c r="J421" s="30" t="s">
        <v>46</v>
      </c>
      <c r="K421" s="30" t="s">
        <v>59</v>
      </c>
      <c r="L421" s="30" t="s">
        <v>60</v>
      </c>
      <c r="M421" s="47">
        <f>'[1]бюджетная роспись 15-16гг.'!$J$159/1000</f>
        <v>2009.5</v>
      </c>
    </row>
    <row r="422" spans="1:13" ht="15" hidden="1">
      <c r="A422" s="83" t="s">
        <v>63</v>
      </c>
      <c r="B422" s="105" t="s">
        <v>64</v>
      </c>
      <c r="C422" s="69"/>
      <c r="D422" s="79"/>
      <c r="E422" s="79"/>
      <c r="F422" s="79"/>
      <c r="G422" s="79"/>
      <c r="H422" s="30" t="s">
        <v>27</v>
      </c>
      <c r="I422" s="30" t="s">
        <v>24</v>
      </c>
      <c r="J422" s="30" t="s">
        <v>24</v>
      </c>
      <c r="K422" s="30" t="s">
        <v>59</v>
      </c>
      <c r="L422" s="30" t="s">
        <v>29</v>
      </c>
      <c r="M422" s="47">
        <f>'[1]бюджетная роспись 15-16гг.'!$J$182/1000</f>
        <v>4635.23</v>
      </c>
    </row>
    <row r="423" spans="1:13" ht="15" hidden="1">
      <c r="A423" s="85"/>
      <c r="B423" s="107"/>
      <c r="C423" s="69"/>
      <c r="D423" s="79"/>
      <c r="E423" s="79"/>
      <c r="F423" s="79"/>
      <c r="G423" s="79"/>
      <c r="H423" s="30" t="s">
        <v>27</v>
      </c>
      <c r="I423" s="30" t="s">
        <v>24</v>
      </c>
      <c r="J423" s="30" t="s">
        <v>24</v>
      </c>
      <c r="K423" s="30" t="s">
        <v>59</v>
      </c>
      <c r="L423" s="30" t="s">
        <v>60</v>
      </c>
      <c r="M423" s="47">
        <f>'[1]бюджетная роспись 15-16гг.'!$J$185/1000</f>
        <v>110.67</v>
      </c>
    </row>
    <row r="424" spans="1:13" ht="15" hidden="1">
      <c r="A424" s="83" t="s">
        <v>65</v>
      </c>
      <c r="B424" s="105" t="s">
        <v>66</v>
      </c>
      <c r="C424" s="69"/>
      <c r="D424" s="79"/>
      <c r="E424" s="79"/>
      <c r="F424" s="79"/>
      <c r="G424" s="79"/>
      <c r="H424" s="30" t="s">
        <v>27</v>
      </c>
      <c r="I424" s="30" t="s">
        <v>24</v>
      </c>
      <c r="J424" s="30" t="s">
        <v>25</v>
      </c>
      <c r="K424" s="30" t="s">
        <v>67</v>
      </c>
      <c r="L424" s="30" t="s">
        <v>68</v>
      </c>
      <c r="M424" s="47">
        <v>1413.642</v>
      </c>
    </row>
    <row r="425" spans="1:13" ht="15" hidden="1">
      <c r="A425" s="85"/>
      <c r="B425" s="107"/>
      <c r="C425" s="69"/>
      <c r="D425" s="79"/>
      <c r="E425" s="79"/>
      <c r="F425" s="79"/>
      <c r="G425" s="79"/>
      <c r="H425" s="30" t="s">
        <v>27</v>
      </c>
      <c r="I425" s="30" t="s">
        <v>24</v>
      </c>
      <c r="J425" s="30" t="s">
        <v>25</v>
      </c>
      <c r="K425" s="30" t="s">
        <v>67</v>
      </c>
      <c r="L425" s="30" t="s">
        <v>29</v>
      </c>
      <c r="M425" s="47">
        <v>92996.358</v>
      </c>
    </row>
    <row r="426" spans="1:13" ht="76.5" hidden="1">
      <c r="A426" s="38" t="s">
        <v>69</v>
      </c>
      <c r="B426" s="79" t="s">
        <v>70</v>
      </c>
      <c r="C426" s="69"/>
      <c r="D426" s="79"/>
      <c r="E426" s="79"/>
      <c r="F426" s="79"/>
      <c r="G426" s="79"/>
      <c r="H426" s="30" t="s">
        <v>27</v>
      </c>
      <c r="I426" s="30" t="s">
        <v>24</v>
      </c>
      <c r="J426" s="30" t="s">
        <v>46</v>
      </c>
      <c r="K426" s="30" t="s">
        <v>67</v>
      </c>
      <c r="L426" s="30" t="s">
        <v>29</v>
      </c>
      <c r="M426" s="47">
        <v>27744.2</v>
      </c>
    </row>
    <row r="427" spans="1:13" ht="89.25" hidden="1">
      <c r="A427" s="38" t="s">
        <v>71</v>
      </c>
      <c r="B427" s="79" t="s">
        <v>72</v>
      </c>
      <c r="C427" s="69"/>
      <c r="D427" s="79"/>
      <c r="E427" s="79"/>
      <c r="F427" s="79"/>
      <c r="G427" s="79"/>
      <c r="H427" s="41" t="s">
        <v>27</v>
      </c>
      <c r="I427" s="41" t="s">
        <v>24</v>
      </c>
      <c r="J427" s="42" t="s">
        <v>46</v>
      </c>
      <c r="K427" s="42" t="s">
        <v>67</v>
      </c>
      <c r="L427" s="41" t="s">
        <v>29</v>
      </c>
      <c r="M427" s="48">
        <v>6000</v>
      </c>
    </row>
    <row r="428" spans="1:13" ht="76.5" hidden="1">
      <c r="A428" s="38" t="s">
        <v>73</v>
      </c>
      <c r="B428" s="79" t="s">
        <v>74</v>
      </c>
      <c r="C428" s="69"/>
      <c r="D428" s="79"/>
      <c r="E428" s="79"/>
      <c r="F428" s="79"/>
      <c r="G428" s="79"/>
      <c r="H428" s="30" t="s">
        <v>27</v>
      </c>
      <c r="I428" s="30" t="s">
        <v>24</v>
      </c>
      <c r="J428" s="30" t="s">
        <v>75</v>
      </c>
      <c r="K428" s="30" t="s">
        <v>76</v>
      </c>
      <c r="L428" s="30" t="s">
        <v>31</v>
      </c>
      <c r="M428" s="47">
        <f>'[1]бюджетная роспись 15-16гг.'!$J$200/1000</f>
        <v>116678.2</v>
      </c>
    </row>
    <row r="429" spans="1:13" ht="15" hidden="1">
      <c r="A429" s="83" t="s">
        <v>77</v>
      </c>
      <c r="B429" s="105" t="s">
        <v>78</v>
      </c>
      <c r="C429" s="69"/>
      <c r="D429" s="79"/>
      <c r="E429" s="79"/>
      <c r="F429" s="79"/>
      <c r="G429" s="79"/>
      <c r="H429" s="30" t="s">
        <v>27</v>
      </c>
      <c r="I429" s="30" t="s">
        <v>24</v>
      </c>
      <c r="J429" s="30" t="s">
        <v>75</v>
      </c>
      <c r="K429" s="30" t="s">
        <v>79</v>
      </c>
      <c r="L429" s="30" t="s">
        <v>41</v>
      </c>
      <c r="M429" s="47">
        <f>'[1]бюджетная роспись 15-16гг.'!$J$214/1000</f>
        <v>5443.1</v>
      </c>
    </row>
    <row r="430" spans="1:13" ht="15" hidden="1">
      <c r="A430" s="84"/>
      <c r="B430" s="106"/>
      <c r="C430" s="69"/>
      <c r="D430" s="79"/>
      <c r="E430" s="79"/>
      <c r="F430" s="79"/>
      <c r="G430" s="79"/>
      <c r="H430" s="30" t="s">
        <v>27</v>
      </c>
      <c r="I430" s="30" t="s">
        <v>24</v>
      </c>
      <c r="J430" s="30" t="s">
        <v>75</v>
      </c>
      <c r="K430" s="30" t="s">
        <v>79</v>
      </c>
      <c r="L430" s="30" t="s">
        <v>30</v>
      </c>
      <c r="M430" s="47">
        <f>'[1]бюджетная роспись 15-16гг.'!$J$218/1000</f>
        <v>265</v>
      </c>
    </row>
    <row r="431" spans="1:13" ht="15" hidden="1">
      <c r="A431" s="84"/>
      <c r="B431" s="106"/>
      <c r="C431" s="69"/>
      <c r="D431" s="79"/>
      <c r="E431" s="79"/>
      <c r="F431" s="79"/>
      <c r="G431" s="79"/>
      <c r="H431" s="30" t="s">
        <v>27</v>
      </c>
      <c r="I431" s="30" t="s">
        <v>24</v>
      </c>
      <c r="J431" s="30" t="s">
        <v>75</v>
      </c>
      <c r="K431" s="30" t="s">
        <v>79</v>
      </c>
      <c r="L431" s="30" t="s">
        <v>36</v>
      </c>
      <c r="M431" s="47">
        <f>'[1]бюджетная роспись 15-16гг.'!$J$224/1000</f>
        <v>13.515</v>
      </c>
    </row>
    <row r="432" spans="1:13" ht="15" hidden="1">
      <c r="A432" s="85"/>
      <c r="B432" s="107"/>
      <c r="C432" s="69"/>
      <c r="D432" s="79"/>
      <c r="E432" s="79"/>
      <c r="F432" s="79"/>
      <c r="G432" s="79"/>
      <c r="H432" s="30" t="s">
        <v>27</v>
      </c>
      <c r="I432" s="30" t="s">
        <v>24</v>
      </c>
      <c r="J432" s="30" t="s">
        <v>75</v>
      </c>
      <c r="K432" s="30" t="s">
        <v>79</v>
      </c>
      <c r="L432" s="30" t="s">
        <v>37</v>
      </c>
      <c r="M432" s="47">
        <f>'[1]бюджетная роспись 15-16гг.'!$J$226/1000</f>
        <v>3.985</v>
      </c>
    </row>
    <row r="433" spans="1:13" ht="38.25" hidden="1">
      <c r="A433" s="40" t="s">
        <v>18</v>
      </c>
      <c r="B433" s="33" t="s">
        <v>80</v>
      </c>
      <c r="C433" s="69"/>
      <c r="D433" s="79"/>
      <c r="E433" s="79"/>
      <c r="F433" s="77" t="s">
        <v>17</v>
      </c>
      <c r="G433" s="79"/>
      <c r="H433" s="30" t="s">
        <v>17</v>
      </c>
      <c r="I433" s="30" t="s">
        <v>17</v>
      </c>
      <c r="J433" s="30" t="s">
        <v>17</v>
      </c>
      <c r="K433" s="30" t="s">
        <v>17</v>
      </c>
      <c r="L433" s="30" t="s">
        <v>17</v>
      </c>
      <c r="M433" s="46">
        <f>SUM(M434:M457)</f>
        <v>206767.6</v>
      </c>
    </row>
    <row r="434" spans="1:13" ht="15" hidden="1">
      <c r="A434" s="123" t="s">
        <v>81</v>
      </c>
      <c r="B434" s="105" t="s">
        <v>82</v>
      </c>
      <c r="C434" s="69"/>
      <c r="D434" s="79"/>
      <c r="E434" s="79"/>
      <c r="F434" s="77"/>
      <c r="G434" s="79"/>
      <c r="H434" s="30" t="s">
        <v>27</v>
      </c>
      <c r="I434" s="30" t="s">
        <v>24</v>
      </c>
      <c r="J434" s="30" t="s">
        <v>75</v>
      </c>
      <c r="K434" s="30" t="s">
        <v>110</v>
      </c>
      <c r="L434" s="30" t="s">
        <v>86</v>
      </c>
      <c r="M434" s="47">
        <f>'[1]бюджетная роспись 15-16гг.'!$J$233/1000</f>
        <v>28285</v>
      </c>
    </row>
    <row r="435" spans="1:13" ht="15" hidden="1">
      <c r="A435" s="124"/>
      <c r="B435" s="106"/>
      <c r="C435" s="69"/>
      <c r="D435" s="79"/>
      <c r="E435" s="79"/>
      <c r="F435" s="77"/>
      <c r="G435" s="79"/>
      <c r="H435" s="30" t="s">
        <v>27</v>
      </c>
      <c r="I435" s="30" t="s">
        <v>24</v>
      </c>
      <c r="J435" s="30" t="s">
        <v>75</v>
      </c>
      <c r="K435" s="30" t="s">
        <v>110</v>
      </c>
      <c r="L435" s="30" t="s">
        <v>87</v>
      </c>
      <c r="M435" s="47">
        <f>'[1]бюджетная роспись 15-16гг.'!$J$236/1000</f>
        <v>4699.4</v>
      </c>
    </row>
    <row r="436" spans="1:13" ht="15" hidden="1">
      <c r="A436" s="124"/>
      <c r="B436" s="106"/>
      <c r="C436" s="69"/>
      <c r="D436" s="79"/>
      <c r="E436" s="79"/>
      <c r="F436" s="77"/>
      <c r="G436" s="79"/>
      <c r="H436" s="30" t="s">
        <v>27</v>
      </c>
      <c r="I436" s="30" t="s">
        <v>24</v>
      </c>
      <c r="J436" s="30" t="s">
        <v>75</v>
      </c>
      <c r="K436" s="30" t="s">
        <v>111</v>
      </c>
      <c r="L436" s="30" t="s">
        <v>87</v>
      </c>
      <c r="M436" s="47">
        <f>'[1]бюджетная роспись 15-16гг.'!$J$241/1000</f>
        <v>80.5</v>
      </c>
    </row>
    <row r="437" spans="1:13" ht="15" hidden="1">
      <c r="A437" s="124"/>
      <c r="B437" s="106"/>
      <c r="C437" s="69"/>
      <c r="D437" s="79"/>
      <c r="E437" s="79"/>
      <c r="F437" s="77"/>
      <c r="G437" s="79"/>
      <c r="H437" s="30" t="s">
        <v>27</v>
      </c>
      <c r="I437" s="30" t="s">
        <v>24</v>
      </c>
      <c r="J437" s="30" t="s">
        <v>75</v>
      </c>
      <c r="K437" s="30" t="s">
        <v>111</v>
      </c>
      <c r="L437" s="30" t="s">
        <v>30</v>
      </c>
      <c r="M437" s="47">
        <f>'[1]бюджетная роспись 15-16гг.'!$J$246/1000</f>
        <v>3449.3</v>
      </c>
    </row>
    <row r="438" spans="1:13" ht="15" hidden="1">
      <c r="A438" s="124"/>
      <c r="B438" s="106"/>
      <c r="C438" s="69"/>
      <c r="D438" s="79"/>
      <c r="E438" s="79"/>
      <c r="F438" s="77"/>
      <c r="G438" s="79"/>
      <c r="H438" s="30" t="s">
        <v>27</v>
      </c>
      <c r="I438" s="30" t="s">
        <v>24</v>
      </c>
      <c r="J438" s="30" t="s">
        <v>75</v>
      </c>
      <c r="K438" s="30" t="s">
        <v>111</v>
      </c>
      <c r="L438" s="30" t="s">
        <v>36</v>
      </c>
      <c r="M438" s="47">
        <f>'[1]бюджетная роспись 15-16гг.'!$J$254/1000</f>
        <v>128.4</v>
      </c>
    </row>
    <row r="439" spans="1:13" ht="15" hidden="1">
      <c r="A439" s="124"/>
      <c r="B439" s="106"/>
      <c r="C439" s="69"/>
      <c r="D439" s="79"/>
      <c r="E439" s="79"/>
      <c r="F439" s="77"/>
      <c r="G439" s="79"/>
      <c r="H439" s="30" t="s">
        <v>27</v>
      </c>
      <c r="I439" s="30" t="s">
        <v>24</v>
      </c>
      <c r="J439" s="30" t="s">
        <v>75</v>
      </c>
      <c r="K439" s="30" t="s">
        <v>111</v>
      </c>
      <c r="L439" s="30" t="s">
        <v>37</v>
      </c>
      <c r="M439" s="47">
        <f>'[1]бюджетная роспись 15-16гг.'!$J$256/1000</f>
        <v>4.4</v>
      </c>
    </row>
    <row r="440" spans="1:13" ht="15" hidden="1">
      <c r="A440" s="125"/>
      <c r="B440" s="107"/>
      <c r="C440" s="69"/>
      <c r="D440" s="79"/>
      <c r="E440" s="79"/>
      <c r="F440" s="77"/>
      <c r="G440" s="79"/>
      <c r="H440" s="30" t="s">
        <v>27</v>
      </c>
      <c r="I440" s="30" t="s">
        <v>24</v>
      </c>
      <c r="J440" s="30" t="s">
        <v>75</v>
      </c>
      <c r="K440" s="30" t="s">
        <v>112</v>
      </c>
      <c r="L440" s="30" t="s">
        <v>30</v>
      </c>
      <c r="M440" s="48">
        <f>'[1]бюджетная роспись 15-16гг.'!$J$192/1000</f>
        <v>1707.4</v>
      </c>
    </row>
    <row r="441" spans="1:13" ht="15" hidden="1">
      <c r="A441" s="123" t="s">
        <v>83</v>
      </c>
      <c r="B441" s="105" t="s">
        <v>84</v>
      </c>
      <c r="C441" s="69"/>
      <c r="D441" s="79"/>
      <c r="E441" s="79"/>
      <c r="F441" s="77"/>
      <c r="G441" s="79"/>
      <c r="H441" s="30" t="s">
        <v>27</v>
      </c>
      <c r="I441" s="30" t="s">
        <v>24</v>
      </c>
      <c r="J441" s="30" t="s">
        <v>75</v>
      </c>
      <c r="K441" s="30" t="s">
        <v>85</v>
      </c>
      <c r="L441" s="30" t="s">
        <v>86</v>
      </c>
      <c r="M441" s="47">
        <f>'[1]бюджетная роспись 15-16гг.'!$J$261/1000</f>
        <v>1878.7</v>
      </c>
    </row>
    <row r="442" spans="1:13" ht="15" hidden="1">
      <c r="A442" s="124"/>
      <c r="B442" s="106"/>
      <c r="C442" s="69"/>
      <c r="D442" s="79"/>
      <c r="E442" s="79"/>
      <c r="F442" s="77"/>
      <c r="G442" s="79"/>
      <c r="H442" s="30" t="s">
        <v>27</v>
      </c>
      <c r="I442" s="30" t="s">
        <v>24</v>
      </c>
      <c r="J442" s="30" t="s">
        <v>75</v>
      </c>
      <c r="K442" s="30" t="s">
        <v>85</v>
      </c>
      <c r="L442" s="30" t="s">
        <v>87</v>
      </c>
      <c r="M442" s="47">
        <f>'[1]бюджетная роспись 15-16гг.'!$J$264/1000</f>
        <v>340.5</v>
      </c>
    </row>
    <row r="443" spans="1:13" ht="15" hidden="1">
      <c r="A443" s="124"/>
      <c r="B443" s="106"/>
      <c r="C443" s="69"/>
      <c r="D443" s="79"/>
      <c r="E443" s="79"/>
      <c r="F443" s="77"/>
      <c r="G443" s="79"/>
      <c r="H443" s="30" t="s">
        <v>27</v>
      </c>
      <c r="I443" s="30" t="s">
        <v>24</v>
      </c>
      <c r="J443" s="30" t="s">
        <v>75</v>
      </c>
      <c r="K443" s="30" t="s">
        <v>85</v>
      </c>
      <c r="L443" s="30" t="s">
        <v>30</v>
      </c>
      <c r="M443" s="47">
        <f>'[1]бюджетная роспись 15-16гг.'!$J$268/1000</f>
        <v>253.6</v>
      </c>
    </row>
    <row r="444" spans="1:13" ht="15" hidden="1">
      <c r="A444" s="124"/>
      <c r="B444" s="106"/>
      <c r="C444" s="69"/>
      <c r="D444" s="79"/>
      <c r="E444" s="79"/>
      <c r="F444" s="77"/>
      <c r="G444" s="79"/>
      <c r="H444" s="30" t="s">
        <v>27</v>
      </c>
      <c r="I444" s="30" t="s">
        <v>24</v>
      </c>
      <c r="J444" s="30" t="s">
        <v>75</v>
      </c>
      <c r="K444" s="30" t="s">
        <v>88</v>
      </c>
      <c r="L444" s="30" t="s">
        <v>86</v>
      </c>
      <c r="M444" s="47">
        <f>'[1]бюджетная роспись 15-16гг.'!$J$273/1000</f>
        <v>2114.7</v>
      </c>
    </row>
    <row r="445" spans="1:13" ht="15" hidden="1">
      <c r="A445" s="124"/>
      <c r="B445" s="106"/>
      <c r="C445" s="69"/>
      <c r="D445" s="79"/>
      <c r="E445" s="79"/>
      <c r="F445" s="77"/>
      <c r="G445" s="79"/>
      <c r="H445" s="30" t="s">
        <v>27</v>
      </c>
      <c r="I445" s="30" t="s">
        <v>24</v>
      </c>
      <c r="J445" s="30" t="s">
        <v>75</v>
      </c>
      <c r="K445" s="30" t="s">
        <v>88</v>
      </c>
      <c r="L445" s="30" t="s">
        <v>87</v>
      </c>
      <c r="M445" s="47">
        <f>'[1]бюджетная роспись 15-16гг.'!$J$276/1000</f>
        <v>383.2</v>
      </c>
    </row>
    <row r="446" spans="1:13" ht="15" hidden="1">
      <c r="A446" s="124"/>
      <c r="B446" s="106"/>
      <c r="C446" s="69"/>
      <c r="D446" s="79"/>
      <c r="E446" s="79"/>
      <c r="F446" s="77"/>
      <c r="G446" s="79"/>
      <c r="H446" s="30" t="s">
        <v>27</v>
      </c>
      <c r="I446" s="30" t="s">
        <v>24</v>
      </c>
      <c r="J446" s="30" t="s">
        <v>75</v>
      </c>
      <c r="K446" s="30" t="s">
        <v>88</v>
      </c>
      <c r="L446" s="30" t="s">
        <v>30</v>
      </c>
      <c r="M446" s="47">
        <f>'[1]бюджетная роспись 15-16гг.'!$J$280/1000</f>
        <v>337.8</v>
      </c>
    </row>
    <row r="447" spans="1:13" ht="15" hidden="1">
      <c r="A447" s="124"/>
      <c r="B447" s="106"/>
      <c r="C447" s="69"/>
      <c r="D447" s="79"/>
      <c r="E447" s="79"/>
      <c r="F447" s="77"/>
      <c r="G447" s="79"/>
      <c r="H447" s="30" t="s">
        <v>27</v>
      </c>
      <c r="I447" s="30" t="s">
        <v>24</v>
      </c>
      <c r="J447" s="30" t="s">
        <v>75</v>
      </c>
      <c r="K447" s="30" t="s">
        <v>89</v>
      </c>
      <c r="L447" s="30" t="s">
        <v>30</v>
      </c>
      <c r="M447" s="47">
        <f>'[1]бюджетная роспись 15-16гг.'!$J$285/1000</f>
        <v>238.2</v>
      </c>
    </row>
    <row r="448" spans="1:13" ht="15" hidden="1">
      <c r="A448" s="125"/>
      <c r="B448" s="107"/>
      <c r="C448" s="69"/>
      <c r="D448" s="79"/>
      <c r="E448" s="79"/>
      <c r="F448" s="77"/>
      <c r="G448" s="79"/>
      <c r="H448" s="30" t="s">
        <v>27</v>
      </c>
      <c r="I448" s="30" t="s">
        <v>24</v>
      </c>
      <c r="J448" s="30" t="s">
        <v>75</v>
      </c>
      <c r="K448" s="30" t="s">
        <v>90</v>
      </c>
      <c r="L448" s="30" t="s">
        <v>30</v>
      </c>
      <c r="M448" s="47">
        <f>'[1]бюджетная роспись 15-16гг.'!$J$289/1000</f>
        <v>232.4</v>
      </c>
    </row>
    <row r="449" spans="1:13" ht="15" hidden="1">
      <c r="A449" s="123" t="s">
        <v>91</v>
      </c>
      <c r="B449" s="105" t="s">
        <v>92</v>
      </c>
      <c r="C449" s="69"/>
      <c r="D449" s="79"/>
      <c r="E449" s="79"/>
      <c r="F449" s="77"/>
      <c r="G449" s="79"/>
      <c r="H449" s="30" t="s">
        <v>27</v>
      </c>
      <c r="I449" s="30" t="s">
        <v>93</v>
      </c>
      <c r="J449" s="30" t="s">
        <v>94</v>
      </c>
      <c r="K449" s="30" t="s">
        <v>95</v>
      </c>
      <c r="L449" s="30" t="s">
        <v>30</v>
      </c>
      <c r="M449" s="47">
        <f>'[1]бюджетная роспись 15-16гг.'!$J$297/1000</f>
        <v>202.3</v>
      </c>
    </row>
    <row r="450" spans="1:13" ht="15" hidden="1">
      <c r="A450" s="125"/>
      <c r="B450" s="107"/>
      <c r="C450" s="69"/>
      <c r="D450" s="79"/>
      <c r="E450" s="79"/>
      <c r="F450" s="77"/>
      <c r="G450" s="79"/>
      <c r="H450" s="30" t="s">
        <v>27</v>
      </c>
      <c r="I450" s="30" t="s">
        <v>93</v>
      </c>
      <c r="J450" s="30" t="s">
        <v>94</v>
      </c>
      <c r="K450" s="30" t="s">
        <v>95</v>
      </c>
      <c r="L450" s="30" t="s">
        <v>96</v>
      </c>
      <c r="M450" s="47">
        <f>'[1]бюджетная роспись 15-16гг.'!$J$300/1000</f>
        <v>63222</v>
      </c>
    </row>
    <row r="451" spans="1:13" ht="15" hidden="1">
      <c r="A451" s="123" t="s">
        <v>99</v>
      </c>
      <c r="B451" s="105" t="s">
        <v>100</v>
      </c>
      <c r="C451" s="69"/>
      <c r="D451" s="79"/>
      <c r="E451" s="79"/>
      <c r="F451" s="77"/>
      <c r="G451" s="79"/>
      <c r="H451" s="30" t="s">
        <v>27</v>
      </c>
      <c r="I451" s="30" t="s">
        <v>93</v>
      </c>
      <c r="J451" s="30" t="s">
        <v>94</v>
      </c>
      <c r="K451" s="30" t="s">
        <v>97</v>
      </c>
      <c r="L451" s="30" t="s">
        <v>30</v>
      </c>
      <c r="M451" s="47">
        <f>'[1]бюджетная роспись 15-16гг.'!$J$304/1000</f>
        <v>41</v>
      </c>
    </row>
    <row r="452" spans="1:13" ht="15" hidden="1">
      <c r="A452" s="125"/>
      <c r="B452" s="107"/>
      <c r="C452" s="69"/>
      <c r="D452" s="79"/>
      <c r="E452" s="79"/>
      <c r="F452" s="77"/>
      <c r="G452" s="79"/>
      <c r="H452" s="30" t="s">
        <v>27</v>
      </c>
      <c r="I452" s="30" t="s">
        <v>93</v>
      </c>
      <c r="J452" s="30" t="s">
        <v>94</v>
      </c>
      <c r="K452" s="30" t="s">
        <v>97</v>
      </c>
      <c r="L452" s="30" t="s">
        <v>98</v>
      </c>
      <c r="M452" s="47">
        <f>'[1]бюджетная роспись 15-16гг.'!$J$307/1000</f>
        <v>13702.8</v>
      </c>
    </row>
    <row r="453" spans="1:13" ht="15" hidden="1">
      <c r="A453" s="123" t="s">
        <v>101</v>
      </c>
      <c r="B453" s="105" t="s">
        <v>102</v>
      </c>
      <c r="C453" s="69"/>
      <c r="D453" s="79"/>
      <c r="E453" s="79"/>
      <c r="F453" s="77"/>
      <c r="G453" s="79"/>
      <c r="H453" s="30" t="s">
        <v>27</v>
      </c>
      <c r="I453" s="30" t="s">
        <v>93</v>
      </c>
      <c r="J453" s="30" t="s">
        <v>94</v>
      </c>
      <c r="K453" s="30" t="s">
        <v>103</v>
      </c>
      <c r="L453" s="30" t="s">
        <v>30</v>
      </c>
      <c r="M453" s="47">
        <f>'[1]бюджетная роспись 15-16гг.'!$J$311/1000</f>
        <v>16.9</v>
      </c>
    </row>
    <row r="454" spans="1:13" ht="15" hidden="1">
      <c r="A454" s="125"/>
      <c r="B454" s="107"/>
      <c r="C454" s="69"/>
      <c r="D454" s="79"/>
      <c r="E454" s="79"/>
      <c r="F454" s="77"/>
      <c r="G454" s="79"/>
      <c r="H454" s="30" t="s">
        <v>27</v>
      </c>
      <c r="I454" s="30" t="s">
        <v>93</v>
      </c>
      <c r="J454" s="30" t="s">
        <v>94</v>
      </c>
      <c r="K454" s="30" t="s">
        <v>103</v>
      </c>
      <c r="L454" s="30" t="s">
        <v>98</v>
      </c>
      <c r="M454" s="47">
        <f>'[1]бюджетная роспись 15-16гг.'!$J$314/1000</f>
        <v>8252.4</v>
      </c>
    </row>
    <row r="455" spans="1:13" ht="15" hidden="1">
      <c r="A455" s="123" t="s">
        <v>105</v>
      </c>
      <c r="B455" s="105" t="s">
        <v>106</v>
      </c>
      <c r="C455" s="69"/>
      <c r="D455" s="79"/>
      <c r="E455" s="79"/>
      <c r="F455" s="77"/>
      <c r="G455" s="79"/>
      <c r="H455" s="30" t="s">
        <v>27</v>
      </c>
      <c r="I455" s="30" t="s">
        <v>93</v>
      </c>
      <c r="J455" s="30" t="s">
        <v>94</v>
      </c>
      <c r="K455" s="30" t="s">
        <v>104</v>
      </c>
      <c r="L455" s="30" t="s">
        <v>30</v>
      </c>
      <c r="M455" s="47">
        <f>'[1]бюджетная роспись 15-16гг.'!$J$318/1000</f>
        <v>220.2</v>
      </c>
    </row>
    <row r="456" spans="1:13" ht="15" hidden="1">
      <c r="A456" s="125"/>
      <c r="B456" s="107"/>
      <c r="C456" s="69"/>
      <c r="D456" s="79"/>
      <c r="E456" s="79"/>
      <c r="F456" s="77"/>
      <c r="G456" s="79"/>
      <c r="H456" s="30" t="s">
        <v>27</v>
      </c>
      <c r="I456" s="30" t="s">
        <v>93</v>
      </c>
      <c r="J456" s="30" t="s">
        <v>94</v>
      </c>
      <c r="K456" s="30" t="s">
        <v>104</v>
      </c>
      <c r="L456" s="30" t="s">
        <v>98</v>
      </c>
      <c r="M456" s="47">
        <f>'[1]бюджетная роспись 15-16гг.'!$J$321/1000</f>
        <v>73398.1</v>
      </c>
    </row>
    <row r="457" spans="1:13" ht="153" hidden="1">
      <c r="A457" s="40" t="s">
        <v>108</v>
      </c>
      <c r="B457" s="34" t="s">
        <v>107</v>
      </c>
      <c r="C457" s="69"/>
      <c r="D457" s="79"/>
      <c r="E457" s="79"/>
      <c r="F457" s="77"/>
      <c r="G457" s="79"/>
      <c r="H457" s="30" t="s">
        <v>27</v>
      </c>
      <c r="I457" s="30" t="s">
        <v>24</v>
      </c>
      <c r="J457" s="30" t="s">
        <v>46</v>
      </c>
      <c r="K457" s="30" t="s">
        <v>109</v>
      </c>
      <c r="L457" s="30" t="s">
        <v>96</v>
      </c>
      <c r="M457" s="47">
        <f>'[1]бюджетная роспись 15-16гг.'!$J$166/1000</f>
        <v>3578.4</v>
      </c>
    </row>
    <row r="458" spans="1:13" ht="15" hidden="1">
      <c r="A458" s="121" t="s">
        <v>19</v>
      </c>
      <c r="B458" s="121"/>
      <c r="C458" s="121"/>
      <c r="D458" s="121"/>
      <c r="E458" s="121"/>
      <c r="F458" s="121"/>
      <c r="G458" s="121"/>
      <c r="H458" s="30" t="s">
        <v>17</v>
      </c>
      <c r="I458" s="30" t="s">
        <v>17</v>
      </c>
      <c r="J458" s="30" t="s">
        <v>17</v>
      </c>
      <c r="K458" s="30" t="s">
        <v>17</v>
      </c>
      <c r="L458" s="30" t="s">
        <v>17</v>
      </c>
      <c r="M458" s="46">
        <f>M399+M433</f>
        <v>4587517.89</v>
      </c>
    </row>
    <row r="459" ht="15" hidden="1"/>
    <row r="460" ht="15">
      <c r="M460" s="49"/>
    </row>
    <row r="461" ht="9.75" customHeight="1" hidden="1"/>
    <row r="462" spans="8:13" ht="15" hidden="1">
      <c r="H462" s="58" t="s">
        <v>205</v>
      </c>
      <c r="I462" s="58"/>
      <c r="J462" s="58"/>
      <c r="K462" s="58"/>
      <c r="L462" s="58"/>
      <c r="M462" s="60">
        <f>M21+M22+M24+M25</f>
        <v>1883597.5</v>
      </c>
    </row>
    <row r="463" spans="8:13" ht="15" hidden="1">
      <c r="H463" s="58" t="s">
        <v>206</v>
      </c>
      <c r="I463" s="58"/>
      <c r="J463" s="58"/>
      <c r="K463" s="58"/>
      <c r="L463" s="58"/>
      <c r="M463" s="60">
        <f>M26+M27+M29+M30</f>
        <v>1671991.9</v>
      </c>
    </row>
    <row r="464" spans="8:13" ht="15" hidden="1">
      <c r="H464" s="58" t="s">
        <v>207</v>
      </c>
      <c r="I464" s="58"/>
      <c r="J464" s="58"/>
      <c r="K464" s="58"/>
      <c r="L464" s="58"/>
      <c r="M464" s="60">
        <f>M31</f>
        <v>260507.30000000002</v>
      </c>
    </row>
    <row r="465" spans="8:13" ht="15" hidden="1">
      <c r="H465" s="58" t="s">
        <v>208</v>
      </c>
      <c r="I465" s="58"/>
      <c r="J465" s="58"/>
      <c r="K465" s="58"/>
      <c r="L465" s="58"/>
      <c r="M465" s="60" t="str">
        <f>M56</f>
        <v>-</v>
      </c>
    </row>
    <row r="469" spans="8:13" ht="15" hidden="1">
      <c r="H469" s="31" t="s">
        <v>249</v>
      </c>
      <c r="M469" s="63">
        <f>M33+M34+M35+M36+M37+M38+M39+M40+M41</f>
        <v>3800.7999999999997</v>
      </c>
    </row>
    <row r="470" spans="8:13" ht="15" hidden="1">
      <c r="H470" s="31" t="s">
        <v>250</v>
      </c>
      <c r="M470" s="49">
        <f>M96-M469</f>
        <v>4463431.599999999</v>
      </c>
    </row>
    <row r="471" ht="15" hidden="1">
      <c r="M471" s="49"/>
    </row>
    <row r="472" ht="15" hidden="1">
      <c r="M472" s="49"/>
    </row>
    <row r="473" spans="13:19" ht="15" hidden="1">
      <c r="M473" s="71">
        <v>4527837.4</v>
      </c>
      <c r="S473" s="31" t="s">
        <v>271</v>
      </c>
    </row>
    <row r="474" ht="15" hidden="1">
      <c r="M474" s="71">
        <f>M473-M470</f>
        <v>64405.80000000168</v>
      </c>
    </row>
    <row r="475" ht="15" hidden="1"/>
    <row r="476" ht="15" hidden="1"/>
    <row r="481" ht="15">
      <c r="M481" s="49"/>
    </row>
  </sheetData>
  <sheetProtection/>
  <mergeCells count="394">
    <mergeCell ref="G32:G33"/>
    <mergeCell ref="G79:G80"/>
    <mergeCell ref="A79:A82"/>
    <mergeCell ref="B79:B82"/>
    <mergeCell ref="C79:C82"/>
    <mergeCell ref="D79:D82"/>
    <mergeCell ref="E79:E82"/>
    <mergeCell ref="F79:F82"/>
    <mergeCell ref="G81:G82"/>
    <mergeCell ref="F57:F59"/>
    <mergeCell ref="F84:F87"/>
    <mergeCell ref="A413:A414"/>
    <mergeCell ref="A400:A405"/>
    <mergeCell ref="B400:B405"/>
    <mergeCell ref="A395:B396"/>
    <mergeCell ref="F397:F398"/>
    <mergeCell ref="B397:B398"/>
    <mergeCell ref="A369:A376"/>
    <mergeCell ref="B369:B376"/>
    <mergeCell ref="A379:A380"/>
    <mergeCell ref="G1:M1"/>
    <mergeCell ref="N1:P1"/>
    <mergeCell ref="G2:P2"/>
    <mergeCell ref="G3:M3"/>
    <mergeCell ref="N3:P3"/>
    <mergeCell ref="G6:M6"/>
    <mergeCell ref="G7:M7"/>
    <mergeCell ref="G44:G45"/>
    <mergeCell ref="G46:G47"/>
    <mergeCell ref="A422:A423"/>
    <mergeCell ref="A429:A432"/>
    <mergeCell ref="A92:A93"/>
    <mergeCell ref="B92:B93"/>
    <mergeCell ref="M397:M398"/>
    <mergeCell ref="B422:B423"/>
    <mergeCell ref="C396:M396"/>
    <mergeCell ref="A407:A410"/>
    <mergeCell ref="B434:B440"/>
    <mergeCell ref="A397:A398"/>
    <mergeCell ref="B377:B378"/>
    <mergeCell ref="A424:A425"/>
    <mergeCell ref="B411:B412"/>
    <mergeCell ref="B413:B414"/>
    <mergeCell ref="B424:B425"/>
    <mergeCell ref="B407:B410"/>
    <mergeCell ref="A386:G386"/>
    <mergeCell ref="A417:A419"/>
    <mergeCell ref="B417:B419"/>
    <mergeCell ref="A420:A421"/>
    <mergeCell ref="B420:B421"/>
    <mergeCell ref="A411:A412"/>
    <mergeCell ref="A434:A440"/>
    <mergeCell ref="B429:B432"/>
    <mergeCell ref="B453:B454"/>
    <mergeCell ref="B455:B456"/>
    <mergeCell ref="A455:A456"/>
    <mergeCell ref="A451:A452"/>
    <mergeCell ref="B451:B452"/>
    <mergeCell ref="A453:A454"/>
    <mergeCell ref="A390:M390"/>
    <mergeCell ref="A391:M391"/>
    <mergeCell ref="A392:M392"/>
    <mergeCell ref="G397:G398"/>
    <mergeCell ref="C395:M395"/>
    <mergeCell ref="A458:G458"/>
    <mergeCell ref="A441:A448"/>
    <mergeCell ref="B441:B448"/>
    <mergeCell ref="A449:A450"/>
    <mergeCell ref="B449:B450"/>
    <mergeCell ref="A377:A378"/>
    <mergeCell ref="B379:B380"/>
    <mergeCell ref="A389:M389"/>
    <mergeCell ref="B357:B360"/>
    <mergeCell ref="A362:A368"/>
    <mergeCell ref="H397:L397"/>
    <mergeCell ref="C397:C398"/>
    <mergeCell ref="A393:M393"/>
    <mergeCell ref="D397:D398"/>
    <mergeCell ref="E397:E398"/>
    <mergeCell ref="A383:A384"/>
    <mergeCell ref="B383:B384"/>
    <mergeCell ref="A341:A342"/>
    <mergeCell ref="B341:B342"/>
    <mergeCell ref="A352:A353"/>
    <mergeCell ref="B362:B368"/>
    <mergeCell ref="A345:A347"/>
    <mergeCell ref="B345:B347"/>
    <mergeCell ref="A381:A382"/>
    <mergeCell ref="B381:B382"/>
    <mergeCell ref="A350:A351"/>
    <mergeCell ref="B350:B351"/>
    <mergeCell ref="A335:A338"/>
    <mergeCell ref="B335:B338"/>
    <mergeCell ref="B352:B353"/>
    <mergeCell ref="A357:A360"/>
    <mergeCell ref="A339:A340"/>
    <mergeCell ref="B339:B340"/>
    <mergeCell ref="G325:G326"/>
    <mergeCell ref="H325:L325"/>
    <mergeCell ref="A348:A349"/>
    <mergeCell ref="B348:B349"/>
    <mergeCell ref="M325:M326"/>
    <mergeCell ref="C325:C326"/>
    <mergeCell ref="A328:A333"/>
    <mergeCell ref="B328:B333"/>
    <mergeCell ref="D325:D326"/>
    <mergeCell ref="E325:E326"/>
    <mergeCell ref="F325:F326"/>
    <mergeCell ref="A325:A326"/>
    <mergeCell ref="B325:B326"/>
    <mergeCell ref="A318:M318"/>
    <mergeCell ref="A319:M319"/>
    <mergeCell ref="A320:M320"/>
    <mergeCell ref="A321:M321"/>
    <mergeCell ref="A323:B324"/>
    <mergeCell ref="C323:M323"/>
    <mergeCell ref="C324:M324"/>
    <mergeCell ref="A309:A310"/>
    <mergeCell ref="B309:B310"/>
    <mergeCell ref="A311:A312"/>
    <mergeCell ref="B311:B312"/>
    <mergeCell ref="A314:G314"/>
    <mergeCell ref="A317:M317"/>
    <mergeCell ref="A297:A304"/>
    <mergeCell ref="B297:B304"/>
    <mergeCell ref="A305:A306"/>
    <mergeCell ref="B305:B306"/>
    <mergeCell ref="A307:A308"/>
    <mergeCell ref="B307:B308"/>
    <mergeCell ref="A280:A281"/>
    <mergeCell ref="B280:B281"/>
    <mergeCell ref="A285:A288"/>
    <mergeCell ref="B285:B288"/>
    <mergeCell ref="A290:A296"/>
    <mergeCell ref="B290:B296"/>
    <mergeCell ref="A273:A275"/>
    <mergeCell ref="B273:B275"/>
    <mergeCell ref="A276:A277"/>
    <mergeCell ref="B276:B277"/>
    <mergeCell ref="A278:A279"/>
    <mergeCell ref="B278:B279"/>
    <mergeCell ref="A263:A266"/>
    <mergeCell ref="B263:B266"/>
    <mergeCell ref="A267:A268"/>
    <mergeCell ref="B267:B268"/>
    <mergeCell ref="A269:A270"/>
    <mergeCell ref="B269:B270"/>
    <mergeCell ref="F253:F254"/>
    <mergeCell ref="G253:G254"/>
    <mergeCell ref="H253:L253"/>
    <mergeCell ref="M253:M254"/>
    <mergeCell ref="A256:A261"/>
    <mergeCell ref="B256:B261"/>
    <mergeCell ref="A248:M248"/>
    <mergeCell ref="A249:M249"/>
    <mergeCell ref="A251:B252"/>
    <mergeCell ref="C251:M251"/>
    <mergeCell ref="C252:M252"/>
    <mergeCell ref="A253:A254"/>
    <mergeCell ref="B253:B254"/>
    <mergeCell ref="C253:C254"/>
    <mergeCell ref="D253:D254"/>
    <mergeCell ref="E253:E254"/>
    <mergeCell ref="A239:A240"/>
    <mergeCell ref="B239:B240"/>
    <mergeCell ref="A242:G242"/>
    <mergeCell ref="A245:M245"/>
    <mergeCell ref="A246:M246"/>
    <mergeCell ref="A247:M247"/>
    <mergeCell ref="A233:A234"/>
    <mergeCell ref="B233:B234"/>
    <mergeCell ref="A235:A236"/>
    <mergeCell ref="B235:B236"/>
    <mergeCell ref="A237:A238"/>
    <mergeCell ref="B237:B238"/>
    <mergeCell ref="A213:A216"/>
    <mergeCell ref="B213:B216"/>
    <mergeCell ref="A218:A224"/>
    <mergeCell ref="B218:B224"/>
    <mergeCell ref="A225:A232"/>
    <mergeCell ref="B225:B232"/>
    <mergeCell ref="A204:A205"/>
    <mergeCell ref="B204:B205"/>
    <mergeCell ref="A206:A207"/>
    <mergeCell ref="B206:B207"/>
    <mergeCell ref="A208:A209"/>
    <mergeCell ref="B208:B209"/>
    <mergeCell ref="A195:A196"/>
    <mergeCell ref="B195:B196"/>
    <mergeCell ref="A197:A198"/>
    <mergeCell ref="B197:B198"/>
    <mergeCell ref="A201:A203"/>
    <mergeCell ref="B201:B203"/>
    <mergeCell ref="G181:G182"/>
    <mergeCell ref="H181:L181"/>
    <mergeCell ref="M181:M182"/>
    <mergeCell ref="A184:A189"/>
    <mergeCell ref="B184:B189"/>
    <mergeCell ref="A191:A194"/>
    <mergeCell ref="B191:B194"/>
    <mergeCell ref="A181:A182"/>
    <mergeCell ref="B181:B182"/>
    <mergeCell ref="C181:C182"/>
    <mergeCell ref="D181:D182"/>
    <mergeCell ref="E181:E182"/>
    <mergeCell ref="F181:F182"/>
    <mergeCell ref="A173:M173"/>
    <mergeCell ref="A174:M174"/>
    <mergeCell ref="A175:M175"/>
    <mergeCell ref="A176:M176"/>
    <mergeCell ref="A177:M177"/>
    <mergeCell ref="A179:B180"/>
    <mergeCell ref="C179:M179"/>
    <mergeCell ref="C180:M180"/>
    <mergeCell ref="A167:A168"/>
    <mergeCell ref="B167:B168"/>
    <mergeCell ref="A170:G170"/>
    <mergeCell ref="A161:A162"/>
    <mergeCell ref="B161:B162"/>
    <mergeCell ref="A163:A164"/>
    <mergeCell ref="B163:B164"/>
    <mergeCell ref="A165:A166"/>
    <mergeCell ref="B165:B166"/>
    <mergeCell ref="A141:A144"/>
    <mergeCell ref="B141:B144"/>
    <mergeCell ref="A146:A152"/>
    <mergeCell ref="B146:B152"/>
    <mergeCell ref="A153:A160"/>
    <mergeCell ref="B153:B160"/>
    <mergeCell ref="A132:A133"/>
    <mergeCell ref="B132:B133"/>
    <mergeCell ref="A134:A135"/>
    <mergeCell ref="B134:B135"/>
    <mergeCell ref="A136:A137"/>
    <mergeCell ref="B136:B137"/>
    <mergeCell ref="A123:A124"/>
    <mergeCell ref="B123:B124"/>
    <mergeCell ref="A125:A126"/>
    <mergeCell ref="B125:B126"/>
    <mergeCell ref="A129:A131"/>
    <mergeCell ref="B129:B131"/>
    <mergeCell ref="A119:A122"/>
    <mergeCell ref="B119:B122"/>
    <mergeCell ref="A109:A110"/>
    <mergeCell ref="B109:B110"/>
    <mergeCell ref="C109:C110"/>
    <mergeCell ref="D109:D110"/>
    <mergeCell ref="A112:A117"/>
    <mergeCell ref="B112:B117"/>
    <mergeCell ref="A50:A51"/>
    <mergeCell ref="A104:M104"/>
    <mergeCell ref="A102:M102"/>
    <mergeCell ref="H109:L109"/>
    <mergeCell ref="M109:M110"/>
    <mergeCell ref="E109:E110"/>
    <mergeCell ref="F109:F110"/>
    <mergeCell ref="G109:G110"/>
    <mergeCell ref="C92:C93"/>
    <mergeCell ref="D92:D93"/>
    <mergeCell ref="A105:M105"/>
    <mergeCell ref="A107:B108"/>
    <mergeCell ref="C107:M107"/>
    <mergeCell ref="C108:M108"/>
    <mergeCell ref="G92:G93"/>
    <mergeCell ref="A101:M101"/>
    <mergeCell ref="A96:G96"/>
    <mergeCell ref="A103:M103"/>
    <mergeCell ref="E92:E93"/>
    <mergeCell ref="F92:F93"/>
    <mergeCell ref="G42:G43"/>
    <mergeCell ref="D42:D43"/>
    <mergeCell ref="F44:F45"/>
    <mergeCell ref="C57:C59"/>
    <mergeCell ref="D44:D45"/>
    <mergeCell ref="C44:C45"/>
    <mergeCell ref="C46:C49"/>
    <mergeCell ref="G50:G51"/>
    <mergeCell ref="E50:E51"/>
    <mergeCell ref="F50:F51"/>
    <mergeCell ref="H18:L18"/>
    <mergeCell ref="M18:M19"/>
    <mergeCell ref="D29:D30"/>
    <mergeCell ref="G29:G30"/>
    <mergeCell ref="E29:E30"/>
    <mergeCell ref="G21:G22"/>
    <mergeCell ref="F24:F27"/>
    <mergeCell ref="E21:E22"/>
    <mergeCell ref="F18:F19"/>
    <mergeCell ref="G88:G89"/>
    <mergeCell ref="F88:F89"/>
    <mergeCell ref="G84:G87"/>
    <mergeCell ref="C29:C30"/>
    <mergeCell ref="D57:D59"/>
    <mergeCell ref="E42:E43"/>
    <mergeCell ref="G57:G59"/>
    <mergeCell ref="F42:F43"/>
    <mergeCell ref="D46:D49"/>
    <mergeCell ref="G48:G49"/>
    <mergeCell ref="E88:E89"/>
    <mergeCell ref="C84:C87"/>
    <mergeCell ref="C24:C27"/>
    <mergeCell ref="D24:D27"/>
    <mergeCell ref="E24:E27"/>
    <mergeCell ref="E84:E87"/>
    <mergeCell ref="C42:C43"/>
    <mergeCell ref="E46:E49"/>
    <mergeCell ref="E44:E45"/>
    <mergeCell ref="D84:D87"/>
    <mergeCell ref="D88:D89"/>
    <mergeCell ref="B60:B67"/>
    <mergeCell ref="C32:C41"/>
    <mergeCell ref="B42:B43"/>
    <mergeCell ref="B50:B51"/>
    <mergeCell ref="C50:C51"/>
    <mergeCell ref="B88:B89"/>
    <mergeCell ref="B57:B59"/>
    <mergeCell ref="D50:D51"/>
    <mergeCell ref="A42:A43"/>
    <mergeCell ref="A44:A45"/>
    <mergeCell ref="A32:A41"/>
    <mergeCell ref="A46:A49"/>
    <mergeCell ref="A24:A27"/>
    <mergeCell ref="B24:B27"/>
    <mergeCell ref="B44:B45"/>
    <mergeCell ref="A88:A89"/>
    <mergeCell ref="A72:A75"/>
    <mergeCell ref="B72:B75"/>
    <mergeCell ref="C72:C75"/>
    <mergeCell ref="A60:A67"/>
    <mergeCell ref="C60:C67"/>
    <mergeCell ref="A84:A87"/>
    <mergeCell ref="B84:B87"/>
    <mergeCell ref="C88:C89"/>
    <mergeCell ref="A70:A71"/>
    <mergeCell ref="C16:M16"/>
    <mergeCell ref="A16:A19"/>
    <mergeCell ref="B16:B19"/>
    <mergeCell ref="B21:B22"/>
    <mergeCell ref="D21:D22"/>
    <mergeCell ref="D18:D19"/>
    <mergeCell ref="C21:C22"/>
    <mergeCell ref="F21:F22"/>
    <mergeCell ref="C17:M17"/>
    <mergeCell ref="C18:C19"/>
    <mergeCell ref="A11:M11"/>
    <mergeCell ref="A12:M12"/>
    <mergeCell ref="E18:E19"/>
    <mergeCell ref="A13:M13"/>
    <mergeCell ref="G18:G19"/>
    <mergeCell ref="B46:B49"/>
    <mergeCell ref="A21:A22"/>
    <mergeCell ref="A14:M14"/>
    <mergeCell ref="G24:G27"/>
    <mergeCell ref="A29:A30"/>
    <mergeCell ref="F32:F41"/>
    <mergeCell ref="F29:F30"/>
    <mergeCell ref="D32:D41"/>
    <mergeCell ref="F46:F49"/>
    <mergeCell ref="B29:B30"/>
    <mergeCell ref="F72:F75"/>
    <mergeCell ref="B70:B71"/>
    <mergeCell ref="C70:C71"/>
    <mergeCell ref="D70:D71"/>
    <mergeCell ref="E70:E71"/>
    <mergeCell ref="G60:G67"/>
    <mergeCell ref="D72:D75"/>
    <mergeCell ref="E57:E59"/>
    <mergeCell ref="A57:A59"/>
    <mergeCell ref="F8:M8"/>
    <mergeCell ref="B32:B41"/>
    <mergeCell ref="G34:G37"/>
    <mergeCell ref="G38:G41"/>
    <mergeCell ref="E32:E41"/>
    <mergeCell ref="G52:G55"/>
    <mergeCell ref="F70:F71"/>
    <mergeCell ref="D60:D67"/>
    <mergeCell ref="E60:E67"/>
    <mergeCell ref="F60:F67"/>
    <mergeCell ref="A52:A55"/>
    <mergeCell ref="B52:B55"/>
    <mergeCell ref="C52:C55"/>
    <mergeCell ref="D52:D55"/>
    <mergeCell ref="E52:E55"/>
    <mergeCell ref="F52:F55"/>
    <mergeCell ref="G70:G71"/>
    <mergeCell ref="A76:A78"/>
    <mergeCell ref="B76:B78"/>
    <mergeCell ref="C76:C78"/>
    <mergeCell ref="D76:D78"/>
    <mergeCell ref="E76:E78"/>
    <mergeCell ref="F76:F78"/>
    <mergeCell ref="G76:G78"/>
    <mergeCell ref="G72:G75"/>
    <mergeCell ref="E72:E75"/>
  </mergeCells>
  <printOptions/>
  <pageMargins left="0.2362204724409449" right="0.2362204724409449" top="0.15748031496062992" bottom="0.15748031496062992" header="0.1968503937007874" footer="0.15748031496062992"/>
  <pageSetup horizontalDpi="600" verticalDpi="600" orientation="landscape" paperSize="9" scale="93" r:id="rId1"/>
  <rowBreaks count="4" manualBreakCount="4">
    <brk id="23" max="12" man="1"/>
    <brk id="49" max="12" man="1"/>
    <brk id="56" max="12" man="1"/>
    <brk id="7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118</v>
      </c>
      <c r="L2" s="3"/>
    </row>
    <row r="3" spans="10:12" ht="15">
      <c r="J3" s="15" t="s">
        <v>119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168" t="s">
        <v>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</row>
    <row r="8" spans="1:13" ht="15">
      <c r="A8" s="168" t="s">
        <v>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</row>
    <row r="9" spans="1:13" ht="15">
      <c r="A9" s="168" t="s">
        <v>125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</row>
    <row r="10" spans="1:13" ht="15">
      <c r="A10" s="168" t="s">
        <v>126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</row>
    <row r="11" spans="1:13" ht="15">
      <c r="A11" s="168" t="s">
        <v>3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45"/>
      <c r="B13" s="145"/>
      <c r="C13" s="169" t="s">
        <v>23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</row>
    <row r="14" spans="1:13" ht="15">
      <c r="A14" s="145"/>
      <c r="B14" s="145"/>
      <c r="C14" s="164" t="s">
        <v>4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</row>
    <row r="15" spans="1:13" ht="75" customHeight="1">
      <c r="A15" s="164" t="s">
        <v>5</v>
      </c>
      <c r="B15" s="164" t="s">
        <v>20</v>
      </c>
      <c r="C15" s="164" t="s">
        <v>6</v>
      </c>
      <c r="D15" s="164" t="s">
        <v>7</v>
      </c>
      <c r="E15" s="164" t="s">
        <v>21</v>
      </c>
      <c r="F15" s="164" t="s">
        <v>8</v>
      </c>
      <c r="G15" s="164" t="s">
        <v>9</v>
      </c>
      <c r="H15" s="164" t="s">
        <v>10</v>
      </c>
      <c r="I15" s="164"/>
      <c r="J15" s="164"/>
      <c r="K15" s="164"/>
      <c r="L15" s="164"/>
      <c r="M15" s="164" t="s">
        <v>11</v>
      </c>
    </row>
    <row r="16" spans="1:13" ht="15">
      <c r="A16" s="164"/>
      <c r="B16" s="164"/>
      <c r="C16" s="164"/>
      <c r="D16" s="164"/>
      <c r="E16" s="164"/>
      <c r="F16" s="164"/>
      <c r="G16" s="164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64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161" t="s">
        <v>34</v>
      </c>
      <c r="B18" s="165" t="s">
        <v>35</v>
      </c>
      <c r="C18" s="23"/>
      <c r="D18" s="23"/>
      <c r="E18" s="23"/>
      <c r="F18" s="20"/>
      <c r="G18" s="158" t="s">
        <v>120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f>'[1]бюджетная роспись 15-16гг.'!$H$19/1000</f>
        <v>1323.04</v>
      </c>
    </row>
    <row r="19" spans="1:14" ht="15" customHeight="1">
      <c r="A19" s="163"/>
      <c r="B19" s="166"/>
      <c r="C19" s="23"/>
      <c r="D19" s="23"/>
      <c r="E19" s="23"/>
      <c r="F19" s="23"/>
      <c r="G19" s="159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f>'[1]бюджетная роспись 15-16гг.'!$H$23/1000</f>
        <v>2230.8</v>
      </c>
      <c r="N19" s="12"/>
    </row>
    <row r="20" spans="1:14" ht="15">
      <c r="A20" s="163"/>
      <c r="B20" s="166"/>
      <c r="C20" s="23"/>
      <c r="D20" s="23"/>
      <c r="E20" s="23"/>
      <c r="F20" s="23"/>
      <c r="G20" s="159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f>'[1]бюджетная роспись 15-16гг.'!$H$30/1000</f>
        <v>320971.902</v>
      </c>
      <c r="N20" s="12"/>
    </row>
    <row r="21" spans="1:14" ht="15">
      <c r="A21" s="163"/>
      <c r="B21" s="166"/>
      <c r="C21" s="23"/>
      <c r="D21" s="23"/>
      <c r="E21" s="23"/>
      <c r="F21" s="23"/>
      <c r="G21" s="159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f>'[1]бюджетная роспись 15-16гг.'!$H$43/1000</f>
        <v>5644.48</v>
      </c>
      <c r="N21" s="12"/>
    </row>
    <row r="22" spans="1:14" ht="15">
      <c r="A22" s="163"/>
      <c r="B22" s="166"/>
      <c r="C22" s="23"/>
      <c r="D22" s="23"/>
      <c r="E22" s="23"/>
      <c r="F22" s="23"/>
      <c r="G22" s="159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f>'[1]бюджетная роспись 15-16гг.'!$H$56/1000</f>
        <v>656.47</v>
      </c>
      <c r="N22" s="12"/>
    </row>
    <row r="23" spans="1:14" ht="15">
      <c r="A23" s="162"/>
      <c r="B23" s="167"/>
      <c r="C23" s="23"/>
      <c r="D23" s="23"/>
      <c r="E23" s="23"/>
      <c r="F23" s="23"/>
      <c r="G23" s="160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f>'[1]бюджетная роспись 15-16гг.'!$H$58/1000</f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120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f>'[1]бюджетная роспись 15-16гг.'!$H$77/1000</f>
        <v>79264.3</v>
      </c>
      <c r="N24" s="12"/>
    </row>
    <row r="25" spans="1:14" ht="19.5" customHeight="1">
      <c r="A25" s="161" t="s">
        <v>42</v>
      </c>
      <c r="B25" s="146" t="s">
        <v>43</v>
      </c>
      <c r="C25" s="23"/>
      <c r="D25" s="23"/>
      <c r="E25" s="23"/>
      <c r="F25" s="23"/>
      <c r="G25" s="158" t="s">
        <v>121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f>'[1]бюджетная роспись 15-16гг.'!$H$82/1000</f>
        <v>22757.1</v>
      </c>
      <c r="N25" s="12"/>
    </row>
    <row r="26" spans="1:14" ht="19.5" customHeight="1">
      <c r="A26" s="163"/>
      <c r="B26" s="147"/>
      <c r="C26" s="23"/>
      <c r="D26" s="23"/>
      <c r="E26" s="23"/>
      <c r="F26" s="23"/>
      <c r="G26" s="159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f>'[1]бюджетная роспись 15-16гг.'!$H$86/1000</f>
        <v>68.7</v>
      </c>
      <c r="N26" s="12"/>
    </row>
    <row r="27" spans="1:14" ht="19.5" customHeight="1">
      <c r="A27" s="163"/>
      <c r="B27" s="147"/>
      <c r="C27" s="23"/>
      <c r="D27" s="23"/>
      <c r="E27" s="23"/>
      <c r="F27" s="23"/>
      <c r="G27" s="159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f>'[1]бюджетная роспись 15-16гг.'!$H$90/1000</f>
        <v>1417185.3</v>
      </c>
      <c r="N27" s="12"/>
    </row>
    <row r="28" spans="1:14" ht="19.5" customHeight="1">
      <c r="A28" s="162"/>
      <c r="B28" s="148"/>
      <c r="C28" s="23"/>
      <c r="D28" s="23"/>
      <c r="E28" s="23"/>
      <c r="F28" s="23"/>
      <c r="G28" s="160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f>'[1]бюджетная роспись 15-16гг.'!$H$93/1000</f>
        <v>26698.2</v>
      </c>
      <c r="N28" s="12"/>
    </row>
    <row r="29" spans="1:14" ht="20.25" customHeight="1">
      <c r="A29" s="161" t="s">
        <v>44</v>
      </c>
      <c r="B29" s="146" t="s">
        <v>45</v>
      </c>
      <c r="C29" s="23"/>
      <c r="D29" s="23"/>
      <c r="E29" s="23"/>
      <c r="F29" s="23"/>
      <c r="G29" s="152" t="s">
        <v>120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f>'[1]бюджетная роспись 15-16гг.'!$H$100/1000</f>
        <v>319556.911</v>
      </c>
      <c r="N29" s="12"/>
    </row>
    <row r="30" spans="1:14" ht="20.25" customHeight="1">
      <c r="A30" s="162"/>
      <c r="B30" s="148"/>
      <c r="C30" s="23"/>
      <c r="D30" s="23"/>
      <c r="E30" s="23"/>
      <c r="F30" s="23"/>
      <c r="G30" s="154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f>'[1]бюджетная роспись 15-16гг.'!$H$113/1000</f>
        <v>10521.136</v>
      </c>
      <c r="N30" s="12"/>
    </row>
    <row r="31" spans="1:14" ht="39.75" customHeight="1">
      <c r="A31" s="161" t="s">
        <v>48</v>
      </c>
      <c r="B31" s="146" t="s">
        <v>49</v>
      </c>
      <c r="C31" s="23"/>
      <c r="D31" s="23"/>
      <c r="E31" s="23"/>
      <c r="F31" s="23"/>
      <c r="G31" s="158" t="s">
        <v>121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f>'[1]бюджетная роспись 15-16гг.'!$H$172/1000</f>
        <v>1401712.9</v>
      </c>
      <c r="N31" s="12"/>
    </row>
    <row r="32" spans="1:14" ht="39.75" customHeight="1">
      <c r="A32" s="162"/>
      <c r="B32" s="148"/>
      <c r="C32" s="23"/>
      <c r="D32" s="23"/>
      <c r="E32" s="23"/>
      <c r="F32" s="23"/>
      <c r="G32" s="160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f>'[1]бюджетная роспись 15-16гг.'!$H$175/1000</f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120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f>'[1]бюджетная роспись 15-16гг.'!$H$127/1000</f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120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f>'[1]бюджетная роспись 15-16гг.'!$H$141/1000</f>
        <v>9025.6</v>
      </c>
      <c r="N34" s="12"/>
    </row>
    <row r="35" spans="1:14" ht="15">
      <c r="A35" s="161" t="s">
        <v>57</v>
      </c>
      <c r="B35" s="146" t="s">
        <v>58</v>
      </c>
      <c r="C35" s="23"/>
      <c r="D35" s="23"/>
      <c r="E35" s="23"/>
      <c r="F35" s="23"/>
      <c r="G35" s="152" t="s">
        <v>120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f>'[1]бюджетная роспись 15-16гг.'!$H$63/1000</f>
        <v>3018</v>
      </c>
      <c r="N35" s="12"/>
    </row>
    <row r="36" spans="1:14" ht="15">
      <c r="A36" s="163"/>
      <c r="B36" s="147"/>
      <c r="C36" s="23"/>
      <c r="D36" s="23"/>
      <c r="E36" s="23"/>
      <c r="F36" s="23"/>
      <c r="G36" s="153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f>'[1]бюджетная роспись 15-16гг.'!$H$66/1000</f>
        <v>61154.100000000006</v>
      </c>
      <c r="N36" s="12"/>
    </row>
    <row r="37" spans="1:14" ht="15">
      <c r="A37" s="162"/>
      <c r="B37" s="148"/>
      <c r="C37" s="23"/>
      <c r="D37" s="23"/>
      <c r="E37" s="23"/>
      <c r="F37" s="23"/>
      <c r="G37" s="154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f>'[1]бюджетная роспись 15-16гг.'!$H$69/1000</f>
        <v>1400.5</v>
      </c>
      <c r="N37" s="12"/>
    </row>
    <row r="38" spans="1:14" ht="45" customHeight="1">
      <c r="A38" s="161" t="s">
        <v>61</v>
      </c>
      <c r="B38" s="146" t="s">
        <v>62</v>
      </c>
      <c r="C38" s="23"/>
      <c r="D38" s="23"/>
      <c r="E38" s="23"/>
      <c r="F38" s="23"/>
      <c r="G38" s="158" t="s">
        <v>120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f>'[1]бюджетная роспись 15-16гг.'!$H$156/1000</f>
        <v>110952.5</v>
      </c>
      <c r="N38" s="12"/>
    </row>
    <row r="39" spans="1:14" ht="45" customHeight="1">
      <c r="A39" s="162"/>
      <c r="B39" s="148"/>
      <c r="C39" s="23"/>
      <c r="D39" s="23"/>
      <c r="E39" s="23"/>
      <c r="F39" s="23"/>
      <c r="G39" s="160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f>'[1]бюджетная роспись 15-16гг.'!$H$159/1000</f>
        <v>2009.5</v>
      </c>
      <c r="N39" s="12"/>
    </row>
    <row r="40" spans="1:14" ht="26.25" customHeight="1">
      <c r="A40" s="161" t="s">
        <v>63</v>
      </c>
      <c r="B40" s="146" t="s">
        <v>64</v>
      </c>
      <c r="C40" s="23"/>
      <c r="D40" s="23"/>
      <c r="E40" s="23"/>
      <c r="F40" s="23"/>
      <c r="G40" s="158" t="s">
        <v>120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f>'[1]бюджетная роспись 15-16гг.'!$H$182/1000</f>
        <v>4635.23</v>
      </c>
      <c r="N40" s="12"/>
    </row>
    <row r="41" spans="1:14" ht="26.25" customHeight="1">
      <c r="A41" s="162"/>
      <c r="B41" s="148"/>
      <c r="C41" s="23"/>
      <c r="D41" s="23"/>
      <c r="E41" s="23"/>
      <c r="F41" s="23"/>
      <c r="G41" s="160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f>'[1]бюджетная роспись 15-16гг.'!$H$185/1000</f>
        <v>110.67</v>
      </c>
      <c r="N41" s="12"/>
    </row>
    <row r="42" spans="1:14" ht="45" customHeight="1">
      <c r="A42" s="161" t="s">
        <v>65</v>
      </c>
      <c r="B42" s="146" t="s">
        <v>66</v>
      </c>
      <c r="C42" s="23"/>
      <c r="D42" s="23"/>
      <c r="E42" s="23"/>
      <c r="F42" s="23"/>
      <c r="G42" s="158" t="s">
        <v>120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62"/>
      <c r="B43" s="148"/>
      <c r="C43" s="23"/>
      <c r="D43" s="23"/>
      <c r="E43" s="23"/>
      <c r="F43" s="23"/>
      <c r="G43" s="160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120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120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120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f>'[1]бюджетная роспись 15-16гг.'!$H$200/1000</f>
        <v>116752.107</v>
      </c>
      <c r="N46" s="12"/>
    </row>
    <row r="47" spans="1:14" ht="24" customHeight="1">
      <c r="A47" s="161" t="s">
        <v>77</v>
      </c>
      <c r="B47" s="146" t="s">
        <v>78</v>
      </c>
      <c r="C47" s="23"/>
      <c r="D47" s="23"/>
      <c r="E47" s="23"/>
      <c r="F47" s="23"/>
      <c r="G47" s="158" t="s">
        <v>120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f>'[1]бюджетная роспись 15-16гг.'!$H$214/1000</f>
        <v>5443.1</v>
      </c>
      <c r="N47" s="12"/>
    </row>
    <row r="48" spans="1:14" ht="24" customHeight="1">
      <c r="A48" s="163"/>
      <c r="B48" s="147"/>
      <c r="C48" s="23"/>
      <c r="D48" s="23"/>
      <c r="E48" s="23"/>
      <c r="F48" s="23"/>
      <c r="G48" s="159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f>'[1]бюджетная роспись 15-16гг.'!$H$218/1000</f>
        <v>278.9</v>
      </c>
      <c r="N48" s="12"/>
    </row>
    <row r="49" spans="1:14" ht="24" customHeight="1">
      <c r="A49" s="163"/>
      <c r="B49" s="147"/>
      <c r="C49" s="23"/>
      <c r="D49" s="23"/>
      <c r="E49" s="23"/>
      <c r="F49" s="23"/>
      <c r="G49" s="159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f>'[1]бюджетная роспись 15-16гг.'!$H$224/1000</f>
        <v>13.515</v>
      </c>
      <c r="N49" s="12"/>
    </row>
    <row r="50" spans="1:14" ht="24" customHeight="1">
      <c r="A50" s="162"/>
      <c r="B50" s="148"/>
      <c r="C50" s="23"/>
      <c r="D50" s="23"/>
      <c r="E50" s="23"/>
      <c r="F50" s="23"/>
      <c r="G50" s="160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f>'[1]бюджетная роспись 15-16гг.'!$H$226/1000</f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55" t="s">
        <v>81</v>
      </c>
      <c r="B52" s="146" t="s">
        <v>82</v>
      </c>
      <c r="C52" s="23"/>
      <c r="D52" s="23"/>
      <c r="E52" s="23"/>
      <c r="F52" s="20"/>
      <c r="G52" s="158" t="s">
        <v>120</v>
      </c>
      <c r="H52" s="8" t="s">
        <v>27</v>
      </c>
      <c r="I52" s="8" t="s">
        <v>24</v>
      </c>
      <c r="J52" s="8" t="s">
        <v>75</v>
      </c>
      <c r="K52" s="8" t="s">
        <v>110</v>
      </c>
      <c r="L52" s="8" t="s">
        <v>86</v>
      </c>
      <c r="M52" s="26">
        <f>'[1]бюджетная роспись 15-16гг.'!$H$233/1000</f>
        <v>28669.6</v>
      </c>
    </row>
    <row r="53" spans="1:13" ht="15">
      <c r="A53" s="157"/>
      <c r="B53" s="147"/>
      <c r="C53" s="23"/>
      <c r="D53" s="23"/>
      <c r="E53" s="23"/>
      <c r="F53" s="20"/>
      <c r="G53" s="159"/>
      <c r="H53" s="8" t="s">
        <v>27</v>
      </c>
      <c r="I53" s="8" t="s">
        <v>24</v>
      </c>
      <c r="J53" s="8" t="s">
        <v>75</v>
      </c>
      <c r="K53" s="8" t="s">
        <v>110</v>
      </c>
      <c r="L53" s="8" t="s">
        <v>87</v>
      </c>
      <c r="M53" s="26">
        <f>'[1]бюджетная роспись 15-16гг.'!$H$236/1000</f>
        <v>4699.4</v>
      </c>
    </row>
    <row r="54" spans="1:13" ht="15">
      <c r="A54" s="157"/>
      <c r="B54" s="147"/>
      <c r="C54" s="23"/>
      <c r="D54" s="23"/>
      <c r="E54" s="23"/>
      <c r="F54" s="20"/>
      <c r="G54" s="159"/>
      <c r="H54" s="8" t="s">
        <v>27</v>
      </c>
      <c r="I54" s="8" t="s">
        <v>24</v>
      </c>
      <c r="J54" s="8" t="s">
        <v>75</v>
      </c>
      <c r="K54" s="8" t="s">
        <v>111</v>
      </c>
      <c r="L54" s="8" t="s">
        <v>87</v>
      </c>
      <c r="M54" s="26">
        <f>'[1]бюджетная роспись 15-16гг.'!$H$241/1000</f>
        <v>80.5</v>
      </c>
    </row>
    <row r="55" spans="1:13" ht="15">
      <c r="A55" s="157"/>
      <c r="B55" s="147"/>
      <c r="C55" s="23"/>
      <c r="D55" s="23"/>
      <c r="E55" s="23"/>
      <c r="F55" s="20"/>
      <c r="G55" s="159"/>
      <c r="H55" s="8" t="s">
        <v>27</v>
      </c>
      <c r="I55" s="8" t="s">
        <v>24</v>
      </c>
      <c r="J55" s="8" t="s">
        <v>75</v>
      </c>
      <c r="K55" s="8" t="s">
        <v>111</v>
      </c>
      <c r="L55" s="8" t="s">
        <v>30</v>
      </c>
      <c r="M55" s="26">
        <f>'[1]бюджетная роспись 15-16гг.'!$H$246/1000</f>
        <v>3274.6</v>
      </c>
    </row>
    <row r="56" spans="1:13" ht="15">
      <c r="A56" s="157"/>
      <c r="B56" s="147"/>
      <c r="C56" s="23"/>
      <c r="D56" s="23"/>
      <c r="E56" s="23"/>
      <c r="F56" s="20"/>
      <c r="G56" s="159"/>
      <c r="H56" s="8" t="s">
        <v>27</v>
      </c>
      <c r="I56" s="8" t="s">
        <v>24</v>
      </c>
      <c r="J56" s="8" t="s">
        <v>75</v>
      </c>
      <c r="K56" s="8" t="s">
        <v>111</v>
      </c>
      <c r="L56" s="8" t="s">
        <v>36</v>
      </c>
      <c r="M56" s="26">
        <f>'[1]бюджетная роспись 15-16гг.'!$H$254/1000</f>
        <v>128.4</v>
      </c>
    </row>
    <row r="57" spans="1:13" ht="15">
      <c r="A57" s="157"/>
      <c r="B57" s="147"/>
      <c r="C57" s="23"/>
      <c r="D57" s="23"/>
      <c r="E57" s="23"/>
      <c r="F57" s="20"/>
      <c r="G57" s="159"/>
      <c r="H57" s="8" t="s">
        <v>27</v>
      </c>
      <c r="I57" s="8" t="s">
        <v>24</v>
      </c>
      <c r="J57" s="8" t="s">
        <v>75</v>
      </c>
      <c r="K57" s="8" t="s">
        <v>111</v>
      </c>
      <c r="L57" s="8" t="s">
        <v>37</v>
      </c>
      <c r="M57" s="26">
        <f>'[1]бюджетная роспись 15-16гг.'!$H$256/1000</f>
        <v>4.4</v>
      </c>
    </row>
    <row r="58" spans="1:13" ht="15">
      <c r="A58" s="156"/>
      <c r="B58" s="148"/>
      <c r="C58" s="23"/>
      <c r="D58" s="23"/>
      <c r="E58" s="23"/>
      <c r="F58" s="20"/>
      <c r="G58" s="160"/>
      <c r="H58" s="8" t="s">
        <v>27</v>
      </c>
      <c r="I58" s="8" t="s">
        <v>24</v>
      </c>
      <c r="J58" s="8" t="s">
        <v>75</v>
      </c>
      <c r="K58" s="8" t="s">
        <v>112</v>
      </c>
      <c r="L58" s="8" t="s">
        <v>30</v>
      </c>
      <c r="M58" s="26">
        <f>'[1]бюджетная роспись 15-16гг.'!$H$192/1000</f>
        <v>1822.6</v>
      </c>
    </row>
    <row r="59" spans="1:13" ht="15">
      <c r="A59" s="155" t="s">
        <v>83</v>
      </c>
      <c r="B59" s="146" t="s">
        <v>84</v>
      </c>
      <c r="C59" s="23"/>
      <c r="D59" s="23"/>
      <c r="E59" s="23"/>
      <c r="F59" s="20"/>
      <c r="G59" s="158" t="s">
        <v>121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f>'[1]бюджетная роспись 15-16гг.'!$H$261/1000</f>
        <v>1878.7</v>
      </c>
    </row>
    <row r="60" spans="1:13" ht="15">
      <c r="A60" s="157"/>
      <c r="B60" s="147"/>
      <c r="C60" s="23"/>
      <c r="D60" s="23"/>
      <c r="E60" s="23"/>
      <c r="F60" s="20"/>
      <c r="G60" s="159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f>'[1]бюджетная роспись 15-16гг.'!$H$264/1000</f>
        <v>340.5</v>
      </c>
    </row>
    <row r="61" spans="1:13" ht="15">
      <c r="A61" s="157"/>
      <c r="B61" s="147"/>
      <c r="C61" s="23"/>
      <c r="D61" s="23"/>
      <c r="E61" s="23"/>
      <c r="F61" s="20"/>
      <c r="G61" s="159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f>'[1]бюджетная роспись 15-16гг.'!$H$268/1000</f>
        <v>253.6</v>
      </c>
    </row>
    <row r="62" spans="1:13" ht="15">
      <c r="A62" s="157"/>
      <c r="B62" s="147"/>
      <c r="C62" s="23"/>
      <c r="D62" s="23"/>
      <c r="E62" s="23"/>
      <c r="F62" s="20"/>
      <c r="G62" s="159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f>'[1]бюджетная роспись 15-16гг.'!$H$273/1000</f>
        <v>2114.7</v>
      </c>
    </row>
    <row r="63" spans="1:13" ht="15">
      <c r="A63" s="157"/>
      <c r="B63" s="147"/>
      <c r="C63" s="23"/>
      <c r="D63" s="23"/>
      <c r="E63" s="23"/>
      <c r="F63" s="20"/>
      <c r="G63" s="159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f>'[1]бюджетная роспись 15-16гг.'!$H$276/1000</f>
        <v>383.2</v>
      </c>
    </row>
    <row r="64" spans="1:13" ht="15">
      <c r="A64" s="157"/>
      <c r="B64" s="147"/>
      <c r="C64" s="23"/>
      <c r="D64" s="23"/>
      <c r="E64" s="23"/>
      <c r="F64" s="20"/>
      <c r="G64" s="159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f>'[1]бюджетная роспись 15-16гг.'!$H$280/1000</f>
        <v>337.8</v>
      </c>
    </row>
    <row r="65" spans="1:13" ht="15">
      <c r="A65" s="157"/>
      <c r="B65" s="147"/>
      <c r="C65" s="23"/>
      <c r="D65" s="23"/>
      <c r="E65" s="23"/>
      <c r="F65" s="20"/>
      <c r="G65" s="159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f>'[1]бюджетная роспись 15-16гг.'!$H$285/1000</f>
        <v>234.7</v>
      </c>
    </row>
    <row r="66" spans="1:13" ht="15">
      <c r="A66" s="156"/>
      <c r="B66" s="148"/>
      <c r="C66" s="23"/>
      <c r="D66" s="23"/>
      <c r="E66" s="23"/>
      <c r="F66" s="20"/>
      <c r="G66" s="160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f>'[1]бюджетная роспись 15-16гг.'!$H$289/1000</f>
        <v>229.1</v>
      </c>
    </row>
    <row r="67" spans="1:13" ht="49.5" customHeight="1">
      <c r="A67" s="155" t="s">
        <v>91</v>
      </c>
      <c r="B67" s="146" t="s">
        <v>122</v>
      </c>
      <c r="C67" s="23"/>
      <c r="D67" s="23"/>
      <c r="E67" s="23"/>
      <c r="F67" s="20"/>
      <c r="G67" s="152" t="s">
        <v>121</v>
      </c>
      <c r="H67" s="8" t="s">
        <v>27</v>
      </c>
      <c r="I67" s="8" t="s">
        <v>93</v>
      </c>
      <c r="J67" s="8" t="s">
        <v>94</v>
      </c>
      <c r="K67" s="8" t="s">
        <v>95</v>
      </c>
      <c r="L67" s="8" t="s">
        <v>30</v>
      </c>
      <c r="M67" s="26">
        <f>'[1]бюджетная роспись 15-16гг.'!$H$297/1000</f>
        <v>202.3</v>
      </c>
    </row>
    <row r="68" spans="1:13" ht="49.5" customHeight="1">
      <c r="A68" s="156"/>
      <c r="B68" s="148"/>
      <c r="C68" s="23"/>
      <c r="D68" s="23"/>
      <c r="E68" s="23"/>
      <c r="F68" s="20"/>
      <c r="G68" s="154"/>
      <c r="H68" s="8" t="s">
        <v>27</v>
      </c>
      <c r="I68" s="8" t="s">
        <v>93</v>
      </c>
      <c r="J68" s="8" t="s">
        <v>94</v>
      </c>
      <c r="K68" s="8" t="s">
        <v>95</v>
      </c>
      <c r="L68" s="8" t="s">
        <v>96</v>
      </c>
      <c r="M68" s="26">
        <f>'[1]бюджетная роспись 15-16гг.'!$H$300/1000</f>
        <v>63222</v>
      </c>
    </row>
    <row r="69" spans="1:13" ht="15" customHeight="1">
      <c r="A69" s="149" t="s">
        <v>99</v>
      </c>
      <c r="B69" s="146" t="s">
        <v>123</v>
      </c>
      <c r="C69" s="23"/>
      <c r="D69" s="23"/>
      <c r="E69" s="23"/>
      <c r="F69" s="20"/>
      <c r="G69" s="152" t="s">
        <v>121</v>
      </c>
      <c r="H69" s="8" t="s">
        <v>27</v>
      </c>
      <c r="I69" s="8" t="s">
        <v>93</v>
      </c>
      <c r="J69" s="8" t="s">
        <v>94</v>
      </c>
      <c r="K69" s="8" t="s">
        <v>97</v>
      </c>
      <c r="L69" s="8" t="s">
        <v>30</v>
      </c>
      <c r="M69" s="26">
        <f>'[1]бюджетная роспись 15-16гг.'!$H$304/1000</f>
        <v>41</v>
      </c>
    </row>
    <row r="70" spans="1:13" ht="15">
      <c r="A70" s="150"/>
      <c r="B70" s="147"/>
      <c r="C70" s="23"/>
      <c r="D70" s="23"/>
      <c r="E70" s="23"/>
      <c r="F70" s="20"/>
      <c r="G70" s="153"/>
      <c r="H70" s="8" t="s">
        <v>27</v>
      </c>
      <c r="I70" s="8" t="s">
        <v>93</v>
      </c>
      <c r="J70" s="8" t="s">
        <v>94</v>
      </c>
      <c r="K70" s="8" t="s">
        <v>97</v>
      </c>
      <c r="L70" s="8" t="s">
        <v>98</v>
      </c>
      <c r="M70" s="26">
        <f>'[1]бюджетная роспись 15-16гг.'!$H$307/1000</f>
        <v>13702.8</v>
      </c>
    </row>
    <row r="71" spans="1:13" ht="15" customHeight="1">
      <c r="A71" s="150"/>
      <c r="B71" s="147"/>
      <c r="C71" s="23"/>
      <c r="D71" s="23"/>
      <c r="E71" s="23"/>
      <c r="F71" s="20"/>
      <c r="G71" s="153"/>
      <c r="H71" s="8" t="s">
        <v>27</v>
      </c>
      <c r="I71" s="8" t="s">
        <v>93</v>
      </c>
      <c r="J71" s="8" t="s">
        <v>94</v>
      </c>
      <c r="K71" s="8" t="s">
        <v>103</v>
      </c>
      <c r="L71" s="8" t="s">
        <v>30</v>
      </c>
      <c r="M71" s="26">
        <f>'[1]бюджетная роспись 15-16гг.'!$H$311/1000</f>
        <v>16.9</v>
      </c>
    </row>
    <row r="72" spans="1:13" ht="15">
      <c r="A72" s="150"/>
      <c r="B72" s="147"/>
      <c r="C72" s="23"/>
      <c r="D72" s="23"/>
      <c r="E72" s="23"/>
      <c r="F72" s="20"/>
      <c r="G72" s="153"/>
      <c r="H72" s="8" t="s">
        <v>27</v>
      </c>
      <c r="I72" s="8" t="s">
        <v>93</v>
      </c>
      <c r="J72" s="8" t="s">
        <v>94</v>
      </c>
      <c r="K72" s="8" t="s">
        <v>103</v>
      </c>
      <c r="L72" s="8" t="s">
        <v>98</v>
      </c>
      <c r="M72" s="26">
        <f>'[1]бюджетная роспись 15-16гг.'!$H$314/1000</f>
        <v>8252.4</v>
      </c>
    </row>
    <row r="73" spans="1:13" ht="15" customHeight="1">
      <c r="A73" s="150"/>
      <c r="B73" s="147"/>
      <c r="C73" s="23"/>
      <c r="D73" s="23"/>
      <c r="E73" s="23"/>
      <c r="F73" s="20"/>
      <c r="G73" s="153"/>
      <c r="H73" s="8" t="s">
        <v>27</v>
      </c>
      <c r="I73" s="8" t="s">
        <v>93</v>
      </c>
      <c r="J73" s="8" t="s">
        <v>94</v>
      </c>
      <c r="K73" s="8" t="s">
        <v>104</v>
      </c>
      <c r="L73" s="8" t="s">
        <v>30</v>
      </c>
      <c r="M73" s="26">
        <f>'[1]бюджетная роспись 15-16гг.'!$H$318/1000</f>
        <v>220.2</v>
      </c>
    </row>
    <row r="74" spans="1:13" ht="15">
      <c r="A74" s="151"/>
      <c r="B74" s="148"/>
      <c r="C74" s="23"/>
      <c r="D74" s="23"/>
      <c r="E74" s="23"/>
      <c r="F74" s="20"/>
      <c r="G74" s="154"/>
      <c r="H74" s="8" t="s">
        <v>27</v>
      </c>
      <c r="I74" s="8" t="s">
        <v>93</v>
      </c>
      <c r="J74" s="8" t="s">
        <v>94</v>
      </c>
      <c r="K74" s="8" t="s">
        <v>104</v>
      </c>
      <c r="L74" s="8" t="s">
        <v>98</v>
      </c>
      <c r="M74" s="26">
        <f>'[1]бюджетная роспись 15-16гг.'!$H$321/1000</f>
        <v>73398.1</v>
      </c>
    </row>
    <row r="75" spans="1:13" ht="165.75">
      <c r="A75" s="29" t="s">
        <v>108</v>
      </c>
      <c r="B75" s="29" t="s">
        <v>124</v>
      </c>
      <c r="C75" s="23"/>
      <c r="D75" s="23"/>
      <c r="E75" s="23"/>
      <c r="F75" s="20"/>
      <c r="G75" s="28" t="s">
        <v>121</v>
      </c>
      <c r="H75" s="8" t="s">
        <v>27</v>
      </c>
      <c r="I75" s="8" t="s">
        <v>24</v>
      </c>
      <c r="J75" s="8" t="s">
        <v>46</v>
      </c>
      <c r="K75" s="8" t="s">
        <v>109</v>
      </c>
      <c r="L75" s="8" t="s">
        <v>96</v>
      </c>
      <c r="M75" s="26">
        <f>'[1]бюджетная роспись 15-16гг.'!$H$168/1000</f>
        <v>3578.4</v>
      </c>
    </row>
    <row r="76" spans="1:13" ht="15">
      <c r="A76" s="145" t="s">
        <v>19</v>
      </c>
      <c r="B76" s="145"/>
      <c r="C76" s="145"/>
      <c r="D76" s="145"/>
      <c r="E76" s="145"/>
      <c r="F76" s="145"/>
      <c r="G76" s="145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41" t="s">
        <v>1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</row>
    <row r="80" spans="1:13" ht="15">
      <c r="A80" s="141" t="s">
        <v>2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</row>
    <row r="81" spans="1:13" ht="15">
      <c r="A81" s="141" t="s">
        <v>113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</row>
    <row r="82" spans="1:13" ht="15">
      <c r="A82" s="141" t="s">
        <v>22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</row>
    <row r="83" spans="1:13" ht="15">
      <c r="A83" s="141" t="s">
        <v>3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</row>
    <row r="84" ht="15">
      <c r="A84" s="2"/>
    </row>
    <row r="85" spans="1:13" ht="15">
      <c r="A85" s="133"/>
      <c r="B85" s="133"/>
      <c r="C85" s="140" t="s">
        <v>23</v>
      </c>
      <c r="D85" s="140"/>
      <c r="E85" s="140"/>
      <c r="F85" s="140"/>
      <c r="G85" s="140"/>
      <c r="H85" s="140"/>
      <c r="I85" s="140"/>
      <c r="J85" s="140"/>
      <c r="K85" s="140"/>
      <c r="L85" s="140"/>
      <c r="M85" s="140"/>
    </row>
    <row r="86" spans="1:13" ht="15">
      <c r="A86" s="133"/>
      <c r="B86" s="133"/>
      <c r="C86" s="140" t="s">
        <v>4</v>
      </c>
      <c r="D86" s="140"/>
      <c r="E86" s="140"/>
      <c r="F86" s="140"/>
      <c r="G86" s="140"/>
      <c r="H86" s="140"/>
      <c r="I86" s="140"/>
      <c r="J86" s="140"/>
      <c r="K86" s="140"/>
      <c r="L86" s="140"/>
      <c r="M86" s="140"/>
    </row>
    <row r="87" spans="1:13" ht="15">
      <c r="A87" s="140" t="s">
        <v>5</v>
      </c>
      <c r="B87" s="140" t="s">
        <v>20</v>
      </c>
      <c r="C87" s="140" t="s">
        <v>6</v>
      </c>
      <c r="D87" s="140" t="s">
        <v>7</v>
      </c>
      <c r="E87" s="140" t="s">
        <v>21</v>
      </c>
      <c r="F87" s="140" t="s">
        <v>8</v>
      </c>
      <c r="G87" s="140" t="s">
        <v>9</v>
      </c>
      <c r="H87" s="140" t="s">
        <v>10</v>
      </c>
      <c r="I87" s="140"/>
      <c r="J87" s="140"/>
      <c r="K87" s="140"/>
      <c r="L87" s="140"/>
      <c r="M87" s="140" t="s">
        <v>11</v>
      </c>
    </row>
    <row r="88" spans="1:13" ht="15">
      <c r="A88" s="140"/>
      <c r="B88" s="140"/>
      <c r="C88" s="140"/>
      <c r="D88" s="140"/>
      <c r="E88" s="140"/>
      <c r="F88" s="140"/>
      <c r="G88" s="140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40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37" t="s">
        <v>34</v>
      </c>
      <c r="B90" s="105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f>'[1]бюджетная роспись 15-16гг.'!$J$19/1000</f>
        <v>1323.04</v>
      </c>
    </row>
    <row r="91" spans="1:13" ht="15" customHeight="1">
      <c r="A91" s="138"/>
      <c r="B91" s="106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f>'[1]бюджетная роспись 15-16гг.'!$J$23/1000</f>
        <v>2197.4</v>
      </c>
    </row>
    <row r="92" spans="1:13" ht="15">
      <c r="A92" s="138"/>
      <c r="B92" s="106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f>'[1]бюджетная роспись 15-16гг.'!$J$30/1000</f>
        <v>333980.344</v>
      </c>
    </row>
    <row r="93" spans="1:13" ht="15">
      <c r="A93" s="138"/>
      <c r="B93" s="106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f>'[1]бюджетная роспись 15-16гг.'!$J$43/1000</f>
        <v>5641.88</v>
      </c>
    </row>
    <row r="94" spans="1:13" ht="15">
      <c r="A94" s="138"/>
      <c r="B94" s="106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f>'[1]бюджетная роспись 15-16гг.'!$J$56/1000</f>
        <v>656.47</v>
      </c>
    </row>
    <row r="95" spans="1:13" ht="15">
      <c r="A95" s="139"/>
      <c r="B95" s="107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f>'[1]бюджетная роспись 15-16гг.'!$J$58/1000</f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f>'[1]бюджетная роспись 15-16гг.'!$J$77/1000</f>
        <v>15153.4</v>
      </c>
    </row>
    <row r="97" spans="1:13" ht="20.25" customHeight="1">
      <c r="A97" s="137" t="s">
        <v>42</v>
      </c>
      <c r="B97" s="134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f>'[1]бюджетная роспись 15-16гг.'!$J$82/1000</f>
        <v>23092.8</v>
      </c>
    </row>
    <row r="98" spans="1:13" ht="20.25" customHeight="1">
      <c r="A98" s="138"/>
      <c r="B98" s="136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f>'[1]бюджетная роспись 15-16гг.'!$J$86/1000</f>
        <v>68.7</v>
      </c>
    </row>
    <row r="99" spans="1:13" ht="20.25" customHeight="1">
      <c r="A99" s="138"/>
      <c r="B99" s="136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f>'[1]бюджетная роспись 15-16гг.'!$J$90/1000</f>
        <v>1438397.1</v>
      </c>
    </row>
    <row r="100" spans="1:13" ht="20.25" customHeight="1">
      <c r="A100" s="139"/>
      <c r="B100" s="135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f>'[1]бюджетная роспись 15-16гг.'!$J$94/1000</f>
        <v>26975.6</v>
      </c>
    </row>
    <row r="101" spans="1:13" ht="22.5" customHeight="1">
      <c r="A101" s="137" t="s">
        <v>44</v>
      </c>
      <c r="B101" s="134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f>'[1]бюджетная роспись 15-16гг.'!$J$100/1000</f>
        <v>319556.911</v>
      </c>
    </row>
    <row r="102" spans="1:13" ht="22.5" customHeight="1">
      <c r="A102" s="139"/>
      <c r="B102" s="135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f>'[1]бюджетная роспись 15-16гг.'!$J$113/1000</f>
        <v>10521.136</v>
      </c>
    </row>
    <row r="103" spans="1:13" ht="40.5" customHeight="1">
      <c r="A103" s="137" t="s">
        <v>48</v>
      </c>
      <c r="B103" s="134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f>'[1]бюджетная роспись 15-16гг.'!$J$172/1000</f>
        <v>1421956.9</v>
      </c>
    </row>
    <row r="104" spans="1:13" ht="40.5" customHeight="1">
      <c r="A104" s="139"/>
      <c r="B104" s="135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f>'[1]бюджетная роспись 15-16гг.'!$J$175/1000</f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f>'[1]бюджетная роспись 15-16гг.'!$J$127/1000</f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f>'[1]бюджетная роспись 15-16гг.'!$J$141/1000</f>
        <v>8690</v>
      </c>
    </row>
    <row r="107" spans="1:13" ht="15">
      <c r="A107" s="137" t="s">
        <v>57</v>
      </c>
      <c r="B107" s="134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f>'[1]бюджетная роспись 15-16гг.'!$J$63/1000</f>
        <v>3018</v>
      </c>
    </row>
    <row r="108" spans="1:13" ht="15">
      <c r="A108" s="138"/>
      <c r="B108" s="136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f>'[1]бюджетная роспись 15-16гг.'!$J$66/1000</f>
        <v>61154.100000000006</v>
      </c>
    </row>
    <row r="109" spans="1:13" ht="15">
      <c r="A109" s="139"/>
      <c r="B109" s="135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f>'[1]бюджетная роспись 15-16гг.'!$J$69/1000</f>
        <v>1400.5</v>
      </c>
    </row>
    <row r="110" spans="1:13" ht="15">
      <c r="A110" s="137" t="s">
        <v>61</v>
      </c>
      <c r="B110" s="134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f>'[1]бюджетная роспись 15-16гг.'!$J$156/1000</f>
        <v>110952.5</v>
      </c>
    </row>
    <row r="111" spans="1:13" ht="15">
      <c r="A111" s="139"/>
      <c r="B111" s="135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f>'[1]бюджетная роспись 15-16гг.'!$J$159/1000</f>
        <v>2009.5</v>
      </c>
    </row>
    <row r="112" spans="1:13" ht="27.75" customHeight="1">
      <c r="A112" s="137" t="s">
        <v>63</v>
      </c>
      <c r="B112" s="134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f>'[1]бюджетная роспись 15-16гг.'!$J$182/1000</f>
        <v>4635.23</v>
      </c>
    </row>
    <row r="113" spans="1:13" ht="27.75" customHeight="1">
      <c r="A113" s="139"/>
      <c r="B113" s="135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f>'[1]бюджетная роспись 15-16гг.'!$J$185/1000</f>
        <v>110.67</v>
      </c>
    </row>
    <row r="114" spans="1:13" ht="45.75" customHeight="1">
      <c r="A114" s="137" t="s">
        <v>65</v>
      </c>
      <c r="B114" s="134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39"/>
      <c r="B115" s="135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f>'[1]бюджетная роспись 15-16гг.'!$J$200/1000</f>
        <v>116678.2</v>
      </c>
    </row>
    <row r="119" spans="1:13" ht="25.5" customHeight="1">
      <c r="A119" s="137" t="s">
        <v>77</v>
      </c>
      <c r="B119" s="134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f>'[1]бюджетная роспись 15-16гг.'!$J$214/1000</f>
        <v>5443.1</v>
      </c>
    </row>
    <row r="120" spans="1:13" ht="25.5" customHeight="1">
      <c r="A120" s="138"/>
      <c r="B120" s="136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f>'[1]бюджетная роспись 15-16гг.'!$J$218/1000</f>
        <v>265</v>
      </c>
    </row>
    <row r="121" spans="1:13" ht="25.5" customHeight="1">
      <c r="A121" s="138"/>
      <c r="B121" s="136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f>'[1]бюджетная роспись 15-16гг.'!$J$224/1000</f>
        <v>13.515</v>
      </c>
    </row>
    <row r="122" spans="1:13" ht="25.5" customHeight="1">
      <c r="A122" s="139"/>
      <c r="B122" s="135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f>'[1]бюджетная роспись 15-16гг.'!$J$226/1000</f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30" t="s">
        <v>81</v>
      </c>
      <c r="B124" s="134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110</v>
      </c>
      <c r="L124" s="5" t="s">
        <v>86</v>
      </c>
      <c r="M124" s="10">
        <f>'[1]бюджетная роспись 15-16гг.'!$J$233/1000</f>
        <v>28285</v>
      </c>
    </row>
    <row r="125" spans="1:13" ht="15">
      <c r="A125" s="131"/>
      <c r="B125" s="136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110</v>
      </c>
      <c r="L125" s="5" t="s">
        <v>87</v>
      </c>
      <c r="M125" s="10">
        <f>'[1]бюджетная роспись 15-16гг.'!$J$236/1000</f>
        <v>4699.4</v>
      </c>
    </row>
    <row r="126" spans="1:13" ht="15">
      <c r="A126" s="131"/>
      <c r="B126" s="136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111</v>
      </c>
      <c r="L126" s="5" t="s">
        <v>87</v>
      </c>
      <c r="M126" s="10">
        <f>'[1]бюджетная роспись 15-16гг.'!$J$241/1000</f>
        <v>80.5</v>
      </c>
    </row>
    <row r="127" spans="1:13" ht="15">
      <c r="A127" s="131"/>
      <c r="B127" s="136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111</v>
      </c>
      <c r="L127" s="5" t="s">
        <v>30</v>
      </c>
      <c r="M127" s="10">
        <f>'[1]бюджетная роспись 15-16гг.'!$J$246/1000</f>
        <v>3449.3</v>
      </c>
    </row>
    <row r="128" spans="1:13" ht="15">
      <c r="A128" s="131"/>
      <c r="B128" s="136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111</v>
      </c>
      <c r="L128" s="5" t="s">
        <v>36</v>
      </c>
      <c r="M128" s="10">
        <f>'[1]бюджетная роспись 15-16гг.'!$J$254/1000</f>
        <v>128.4</v>
      </c>
    </row>
    <row r="129" spans="1:13" ht="15">
      <c r="A129" s="131"/>
      <c r="B129" s="136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111</v>
      </c>
      <c r="L129" s="5" t="s">
        <v>37</v>
      </c>
      <c r="M129" s="10">
        <f>'[1]бюджетная роспись 15-16гг.'!$J$256/1000</f>
        <v>4.4</v>
      </c>
    </row>
    <row r="130" spans="1:13" ht="15">
      <c r="A130" s="132"/>
      <c r="B130" s="135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112</v>
      </c>
      <c r="L130" s="5" t="s">
        <v>30</v>
      </c>
      <c r="M130" s="13">
        <f>'[1]бюджетная роспись 15-16гг.'!$J$192/1000</f>
        <v>1707.4</v>
      </c>
    </row>
    <row r="131" spans="1:13" ht="15">
      <c r="A131" s="130" t="s">
        <v>83</v>
      </c>
      <c r="B131" s="134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f>'[1]бюджетная роспись 15-16гг.'!$J$261/1000</f>
        <v>1878.7</v>
      </c>
    </row>
    <row r="132" spans="1:13" ht="15">
      <c r="A132" s="131"/>
      <c r="B132" s="136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f>'[1]бюджетная роспись 15-16гг.'!$J$264/1000</f>
        <v>340.5</v>
      </c>
    </row>
    <row r="133" spans="1:13" ht="15">
      <c r="A133" s="131"/>
      <c r="B133" s="136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f>'[1]бюджетная роспись 15-16гг.'!$J$268/1000</f>
        <v>253.6</v>
      </c>
    </row>
    <row r="134" spans="1:13" ht="15">
      <c r="A134" s="131"/>
      <c r="B134" s="136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f>'[1]бюджетная роспись 15-16гг.'!$J$273/1000</f>
        <v>2114.7</v>
      </c>
    </row>
    <row r="135" spans="1:13" ht="15">
      <c r="A135" s="131"/>
      <c r="B135" s="136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f>'[1]бюджетная роспись 15-16гг.'!$J$276/1000</f>
        <v>383.2</v>
      </c>
    </row>
    <row r="136" spans="1:13" ht="15">
      <c r="A136" s="131"/>
      <c r="B136" s="136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f>'[1]бюджетная роспись 15-16гг.'!$J$280/1000</f>
        <v>337.8</v>
      </c>
    </row>
    <row r="137" spans="1:13" ht="15">
      <c r="A137" s="131"/>
      <c r="B137" s="136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f>'[1]бюджетная роспись 15-16гг.'!$J$285/1000</f>
        <v>238.2</v>
      </c>
    </row>
    <row r="138" spans="1:13" ht="15">
      <c r="A138" s="132"/>
      <c r="B138" s="135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f>'[1]бюджетная роспись 15-16гг.'!$J$289/1000</f>
        <v>232.4</v>
      </c>
    </row>
    <row r="139" spans="1:13" ht="50.25" customHeight="1">
      <c r="A139" s="130" t="s">
        <v>91</v>
      </c>
      <c r="B139" s="134" t="s">
        <v>122</v>
      </c>
      <c r="C139" s="16"/>
      <c r="D139" s="16"/>
      <c r="E139" s="16"/>
      <c r="F139" s="17"/>
      <c r="G139" s="16"/>
      <c r="H139" s="5" t="s">
        <v>27</v>
      </c>
      <c r="I139" s="5" t="s">
        <v>93</v>
      </c>
      <c r="J139" s="5" t="s">
        <v>94</v>
      </c>
      <c r="K139" s="5" t="s">
        <v>95</v>
      </c>
      <c r="L139" s="5" t="s">
        <v>30</v>
      </c>
      <c r="M139" s="10">
        <f>'[1]бюджетная роспись 15-16гг.'!$J$297/1000</f>
        <v>202.3</v>
      </c>
    </row>
    <row r="140" spans="1:13" ht="50.25" customHeight="1">
      <c r="A140" s="132"/>
      <c r="B140" s="135"/>
      <c r="C140" s="16"/>
      <c r="D140" s="16"/>
      <c r="E140" s="16"/>
      <c r="F140" s="17"/>
      <c r="G140" s="16"/>
      <c r="H140" s="5" t="s">
        <v>27</v>
      </c>
      <c r="I140" s="5" t="s">
        <v>93</v>
      </c>
      <c r="J140" s="5" t="s">
        <v>94</v>
      </c>
      <c r="K140" s="5" t="s">
        <v>95</v>
      </c>
      <c r="L140" s="5" t="s">
        <v>96</v>
      </c>
      <c r="M140" s="10">
        <f>'[1]бюджетная роспись 15-16гг.'!$J$300/1000</f>
        <v>63222</v>
      </c>
    </row>
    <row r="141" spans="1:13" ht="15">
      <c r="A141" s="142" t="s">
        <v>99</v>
      </c>
      <c r="B141" s="134" t="s">
        <v>123</v>
      </c>
      <c r="C141" s="16"/>
      <c r="D141" s="16"/>
      <c r="E141" s="16"/>
      <c r="F141" s="17"/>
      <c r="G141" s="16"/>
      <c r="H141" s="5" t="s">
        <v>27</v>
      </c>
      <c r="I141" s="5" t="s">
        <v>93</v>
      </c>
      <c r="J141" s="5" t="s">
        <v>94</v>
      </c>
      <c r="K141" s="5" t="s">
        <v>97</v>
      </c>
      <c r="L141" s="5" t="s">
        <v>30</v>
      </c>
      <c r="M141" s="10">
        <f>'[1]бюджетная роспись 15-16гг.'!$J$304/1000</f>
        <v>41</v>
      </c>
    </row>
    <row r="142" spans="1:13" ht="15">
      <c r="A142" s="143"/>
      <c r="B142" s="136"/>
      <c r="C142" s="16"/>
      <c r="D142" s="16"/>
      <c r="E142" s="16"/>
      <c r="F142" s="17"/>
      <c r="G142" s="16"/>
      <c r="H142" s="5" t="s">
        <v>27</v>
      </c>
      <c r="I142" s="5" t="s">
        <v>93</v>
      </c>
      <c r="J142" s="5" t="s">
        <v>94</v>
      </c>
      <c r="K142" s="5" t="s">
        <v>97</v>
      </c>
      <c r="L142" s="5" t="s">
        <v>98</v>
      </c>
      <c r="M142" s="10">
        <f>'[1]бюджетная роспись 15-16гг.'!$J$307/1000</f>
        <v>13702.8</v>
      </c>
    </row>
    <row r="143" spans="1:13" ht="15">
      <c r="A143" s="143"/>
      <c r="B143" s="136"/>
      <c r="C143" s="16"/>
      <c r="D143" s="16"/>
      <c r="E143" s="16"/>
      <c r="F143" s="17"/>
      <c r="G143" s="16"/>
      <c r="H143" s="5" t="s">
        <v>27</v>
      </c>
      <c r="I143" s="5" t="s">
        <v>93</v>
      </c>
      <c r="J143" s="5" t="s">
        <v>94</v>
      </c>
      <c r="K143" s="5" t="s">
        <v>103</v>
      </c>
      <c r="L143" s="5" t="s">
        <v>30</v>
      </c>
      <c r="M143" s="10">
        <f>'[1]бюджетная роспись 15-16гг.'!$J$311/1000</f>
        <v>16.9</v>
      </c>
    </row>
    <row r="144" spans="1:13" ht="15">
      <c r="A144" s="143"/>
      <c r="B144" s="136"/>
      <c r="C144" s="16"/>
      <c r="D144" s="16"/>
      <c r="E144" s="16"/>
      <c r="F144" s="17"/>
      <c r="G144" s="16"/>
      <c r="H144" s="5" t="s">
        <v>27</v>
      </c>
      <c r="I144" s="5" t="s">
        <v>93</v>
      </c>
      <c r="J144" s="5" t="s">
        <v>94</v>
      </c>
      <c r="K144" s="5" t="s">
        <v>103</v>
      </c>
      <c r="L144" s="5" t="s">
        <v>98</v>
      </c>
      <c r="M144" s="10">
        <f>'[1]бюджетная роспись 15-16гг.'!$J$314/1000</f>
        <v>8252.4</v>
      </c>
    </row>
    <row r="145" spans="1:13" ht="15">
      <c r="A145" s="143"/>
      <c r="B145" s="136"/>
      <c r="C145" s="16"/>
      <c r="D145" s="16"/>
      <c r="E145" s="16"/>
      <c r="F145" s="17"/>
      <c r="G145" s="16"/>
      <c r="H145" s="5" t="s">
        <v>27</v>
      </c>
      <c r="I145" s="5" t="s">
        <v>93</v>
      </c>
      <c r="J145" s="5" t="s">
        <v>94</v>
      </c>
      <c r="K145" s="5" t="s">
        <v>104</v>
      </c>
      <c r="L145" s="5" t="s">
        <v>30</v>
      </c>
      <c r="M145" s="10">
        <f>'[1]бюджетная роспись 15-16гг.'!$J$318/1000</f>
        <v>220.2</v>
      </c>
    </row>
    <row r="146" spans="1:13" ht="15">
      <c r="A146" s="144"/>
      <c r="B146" s="135"/>
      <c r="C146" s="16"/>
      <c r="D146" s="16"/>
      <c r="E146" s="16"/>
      <c r="F146" s="17"/>
      <c r="G146" s="16"/>
      <c r="H146" s="5" t="s">
        <v>27</v>
      </c>
      <c r="I146" s="5" t="s">
        <v>93</v>
      </c>
      <c r="J146" s="5" t="s">
        <v>94</v>
      </c>
      <c r="K146" s="5" t="s">
        <v>104</v>
      </c>
      <c r="L146" s="5" t="s">
        <v>98</v>
      </c>
      <c r="M146" s="10">
        <f>'[1]бюджетная роспись 15-16гг.'!$J$321/1000</f>
        <v>73398.1</v>
      </c>
    </row>
    <row r="147" spans="1:13" ht="165.75">
      <c r="A147" s="6" t="s">
        <v>108</v>
      </c>
      <c r="B147" s="6" t="s">
        <v>124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109</v>
      </c>
      <c r="L147" s="5" t="s">
        <v>96</v>
      </c>
      <c r="M147" s="10">
        <f>'[1]бюджетная роспись 15-16гг.'!$J$166/1000</f>
        <v>3578.4</v>
      </c>
    </row>
    <row r="148" spans="1:13" ht="15">
      <c r="A148" s="133" t="s">
        <v>19</v>
      </c>
      <c r="B148" s="133"/>
      <c r="C148" s="133"/>
      <c r="D148" s="133"/>
      <c r="E148" s="133"/>
      <c r="F148" s="133"/>
      <c r="G148" s="133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41" t="s">
        <v>1</v>
      </c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</row>
    <row r="152" spans="1:13" ht="15">
      <c r="A152" s="141" t="s">
        <v>2</v>
      </c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</row>
    <row r="153" spans="1:13" ht="15">
      <c r="A153" s="141" t="s">
        <v>114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</row>
    <row r="154" spans="1:13" ht="15">
      <c r="A154" s="141" t="s">
        <v>22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</row>
    <row r="155" spans="1:13" ht="15">
      <c r="A155" s="141" t="s">
        <v>3</v>
      </c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</row>
    <row r="156" ht="15">
      <c r="A156" s="2"/>
    </row>
    <row r="157" spans="1:13" ht="15">
      <c r="A157" s="133"/>
      <c r="B157" s="133"/>
      <c r="C157" s="140" t="s">
        <v>23</v>
      </c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</row>
    <row r="158" spans="1:13" ht="15">
      <c r="A158" s="133"/>
      <c r="B158" s="133"/>
      <c r="C158" s="140" t="s">
        <v>4</v>
      </c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</row>
    <row r="159" spans="1:13" ht="15">
      <c r="A159" s="140" t="s">
        <v>5</v>
      </c>
      <c r="B159" s="140" t="s">
        <v>20</v>
      </c>
      <c r="C159" s="140" t="s">
        <v>6</v>
      </c>
      <c r="D159" s="140" t="s">
        <v>7</v>
      </c>
      <c r="E159" s="140" t="s">
        <v>21</v>
      </c>
      <c r="F159" s="140" t="s">
        <v>8</v>
      </c>
      <c r="G159" s="140" t="s">
        <v>9</v>
      </c>
      <c r="H159" s="140" t="s">
        <v>10</v>
      </c>
      <c r="I159" s="140"/>
      <c r="J159" s="140"/>
      <c r="K159" s="140"/>
      <c r="L159" s="140"/>
      <c r="M159" s="140" t="s">
        <v>11</v>
      </c>
    </row>
    <row r="160" spans="1:13" ht="15">
      <c r="A160" s="140"/>
      <c r="B160" s="140"/>
      <c r="C160" s="140"/>
      <c r="D160" s="140"/>
      <c r="E160" s="140"/>
      <c r="F160" s="140"/>
      <c r="G160" s="140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40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37" t="s">
        <v>34</v>
      </c>
      <c r="B162" s="105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f>'[1]бюджетная роспись 15-16гг.'!$J$19/1000</f>
        <v>1323.04</v>
      </c>
    </row>
    <row r="163" spans="1:13" ht="15">
      <c r="A163" s="138"/>
      <c r="B163" s="106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f>'[1]бюджетная роспись 15-16гг.'!$J$23/1000</f>
        <v>2197.4</v>
      </c>
    </row>
    <row r="164" spans="1:13" ht="15">
      <c r="A164" s="138"/>
      <c r="B164" s="106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f>'[1]бюджетная роспись 15-16гг.'!$J$30/1000</f>
        <v>333980.344</v>
      </c>
    </row>
    <row r="165" spans="1:13" ht="15">
      <c r="A165" s="138"/>
      <c r="B165" s="106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f>'[1]бюджетная роспись 15-16гг.'!$J$43/1000</f>
        <v>5641.88</v>
      </c>
    </row>
    <row r="166" spans="1:13" ht="15">
      <c r="A166" s="138"/>
      <c r="B166" s="106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f>'[1]бюджетная роспись 15-16гг.'!$J$56/1000</f>
        <v>656.47</v>
      </c>
    </row>
    <row r="167" spans="1:13" ht="15">
      <c r="A167" s="139"/>
      <c r="B167" s="107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f>'[1]бюджетная роспись 15-16гг.'!$J$58/1000</f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f>'[1]бюджетная роспись 15-16гг.'!$J$77/1000</f>
        <v>15153.4</v>
      </c>
    </row>
    <row r="169" spans="1:13" ht="20.25" customHeight="1">
      <c r="A169" s="137" t="s">
        <v>42</v>
      </c>
      <c r="B169" s="134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f>'[1]бюджетная роспись 15-16гг.'!$J$82/1000</f>
        <v>23092.8</v>
      </c>
    </row>
    <row r="170" spans="1:13" ht="20.25" customHeight="1">
      <c r="A170" s="138"/>
      <c r="B170" s="136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f>'[1]бюджетная роспись 15-16гг.'!$J$86/1000</f>
        <v>68.7</v>
      </c>
    </row>
    <row r="171" spans="1:13" ht="20.25" customHeight="1">
      <c r="A171" s="138"/>
      <c r="B171" s="136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f>'[1]бюджетная роспись 15-16гг.'!$J$90/1000</f>
        <v>1438397.1</v>
      </c>
    </row>
    <row r="172" spans="1:13" ht="20.25" customHeight="1">
      <c r="A172" s="139"/>
      <c r="B172" s="135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f>'[1]бюджетная роспись 15-16гг.'!$J$94/1000</f>
        <v>26975.6</v>
      </c>
    </row>
    <row r="173" spans="1:13" ht="21" customHeight="1">
      <c r="A173" s="137" t="s">
        <v>44</v>
      </c>
      <c r="B173" s="134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f>'[1]бюджетная роспись 15-16гг.'!$J$100/1000</f>
        <v>319556.911</v>
      </c>
    </row>
    <row r="174" spans="1:13" ht="21" customHeight="1">
      <c r="A174" s="139"/>
      <c r="B174" s="135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f>'[1]бюджетная роспись 15-16гг.'!$J$113/1000</f>
        <v>10521.136</v>
      </c>
    </row>
    <row r="175" spans="1:13" ht="15">
      <c r="A175" s="137" t="s">
        <v>48</v>
      </c>
      <c r="B175" s="134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f>'[1]бюджетная роспись 15-16гг.'!$J$172/1000</f>
        <v>1421956.9</v>
      </c>
    </row>
    <row r="176" spans="1:13" ht="15">
      <c r="A176" s="139"/>
      <c r="B176" s="135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f>'[1]бюджетная роспись 15-16гг.'!$J$175/1000</f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f>'[1]бюджетная роспись 15-16гг.'!$J$127/1000</f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f>'[1]бюджетная роспись 15-16гг.'!$J$141/1000</f>
        <v>8690</v>
      </c>
    </row>
    <row r="179" spans="1:13" ht="15">
      <c r="A179" s="137" t="s">
        <v>57</v>
      </c>
      <c r="B179" s="134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f>'[1]бюджетная роспись 15-16гг.'!$J$63/1000</f>
        <v>3018</v>
      </c>
    </row>
    <row r="180" spans="1:13" ht="15">
      <c r="A180" s="138"/>
      <c r="B180" s="136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f>'[1]бюджетная роспись 15-16гг.'!$J$66/1000</f>
        <v>61154.100000000006</v>
      </c>
    </row>
    <row r="181" spans="1:13" ht="15">
      <c r="A181" s="139"/>
      <c r="B181" s="135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f>'[1]бюджетная роспись 15-16гг.'!$J$69/1000</f>
        <v>1400.5</v>
      </c>
    </row>
    <row r="182" spans="1:13" ht="47.25" customHeight="1">
      <c r="A182" s="137" t="s">
        <v>61</v>
      </c>
      <c r="B182" s="134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f>'[1]бюджетная роспись 15-16гг.'!$J$156/1000</f>
        <v>110952.5</v>
      </c>
    </row>
    <row r="183" spans="1:13" ht="47.25" customHeight="1">
      <c r="A183" s="139"/>
      <c r="B183" s="135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f>'[1]бюджетная роспись 15-16гг.'!$J$159/1000</f>
        <v>2009.5</v>
      </c>
    </row>
    <row r="184" spans="1:13" ht="27" customHeight="1">
      <c r="A184" s="137" t="s">
        <v>63</v>
      </c>
      <c r="B184" s="134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f>'[1]бюджетная роспись 15-16гг.'!$J$182/1000</f>
        <v>4635.23</v>
      </c>
    </row>
    <row r="185" spans="1:13" ht="27" customHeight="1">
      <c r="A185" s="139"/>
      <c r="B185" s="135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f>'[1]бюджетная роспись 15-16гг.'!$J$185/1000</f>
        <v>110.67</v>
      </c>
    </row>
    <row r="186" spans="1:13" ht="45.75" customHeight="1">
      <c r="A186" s="137" t="s">
        <v>65</v>
      </c>
      <c r="B186" s="134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39"/>
      <c r="B187" s="135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f>'[1]бюджетная роспись 15-16гг.'!$J$200/1000</f>
        <v>116678.2</v>
      </c>
    </row>
    <row r="191" spans="1:13" ht="24" customHeight="1">
      <c r="A191" s="137" t="s">
        <v>77</v>
      </c>
      <c r="B191" s="134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f>'[1]бюджетная роспись 15-16гг.'!$J$214/1000</f>
        <v>5443.1</v>
      </c>
    </row>
    <row r="192" spans="1:13" ht="24" customHeight="1">
      <c r="A192" s="138"/>
      <c r="B192" s="136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f>'[1]бюджетная роспись 15-16гг.'!$J$218/1000</f>
        <v>265</v>
      </c>
    </row>
    <row r="193" spans="1:13" ht="24" customHeight="1">
      <c r="A193" s="138"/>
      <c r="B193" s="136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f>'[1]бюджетная роспись 15-16гг.'!$J$224/1000</f>
        <v>13.515</v>
      </c>
    </row>
    <row r="194" spans="1:13" ht="24" customHeight="1">
      <c r="A194" s="139"/>
      <c r="B194" s="135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f>'[1]бюджетная роспись 15-16гг.'!$J$226/1000</f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30" t="s">
        <v>81</v>
      </c>
      <c r="B196" s="134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110</v>
      </c>
      <c r="L196" s="5" t="s">
        <v>86</v>
      </c>
      <c r="M196" s="10">
        <f>'[1]бюджетная роспись 15-16гг.'!$J$233/1000</f>
        <v>28285</v>
      </c>
    </row>
    <row r="197" spans="1:13" ht="15">
      <c r="A197" s="131"/>
      <c r="B197" s="136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110</v>
      </c>
      <c r="L197" s="5" t="s">
        <v>87</v>
      </c>
      <c r="M197" s="10">
        <f>'[1]бюджетная роспись 15-16гг.'!$J$236/1000</f>
        <v>4699.4</v>
      </c>
    </row>
    <row r="198" spans="1:13" ht="15">
      <c r="A198" s="131"/>
      <c r="B198" s="136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111</v>
      </c>
      <c r="L198" s="5" t="s">
        <v>87</v>
      </c>
      <c r="M198" s="10">
        <f>'[1]бюджетная роспись 15-16гг.'!$J$241/1000</f>
        <v>80.5</v>
      </c>
    </row>
    <row r="199" spans="1:13" ht="15">
      <c r="A199" s="131"/>
      <c r="B199" s="136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111</v>
      </c>
      <c r="L199" s="5" t="s">
        <v>30</v>
      </c>
      <c r="M199" s="10">
        <f>'[1]бюджетная роспись 15-16гг.'!$J$246/1000</f>
        <v>3449.3</v>
      </c>
    </row>
    <row r="200" spans="1:13" ht="15">
      <c r="A200" s="131"/>
      <c r="B200" s="136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111</v>
      </c>
      <c r="L200" s="5" t="s">
        <v>36</v>
      </c>
      <c r="M200" s="10">
        <f>'[1]бюджетная роспись 15-16гг.'!$J$254/1000</f>
        <v>128.4</v>
      </c>
    </row>
    <row r="201" spans="1:13" ht="15">
      <c r="A201" s="131"/>
      <c r="B201" s="136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111</v>
      </c>
      <c r="L201" s="5" t="s">
        <v>37</v>
      </c>
      <c r="M201" s="10">
        <f>'[1]бюджетная роспись 15-16гг.'!$J$256/1000</f>
        <v>4.4</v>
      </c>
    </row>
    <row r="202" spans="1:13" ht="15">
      <c r="A202" s="132"/>
      <c r="B202" s="135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112</v>
      </c>
      <c r="L202" s="5" t="s">
        <v>30</v>
      </c>
      <c r="M202" s="13">
        <f>'[1]бюджетная роспись 15-16гг.'!$J$192/1000</f>
        <v>1707.4</v>
      </c>
    </row>
    <row r="203" spans="1:13" ht="15">
      <c r="A203" s="130" t="s">
        <v>83</v>
      </c>
      <c r="B203" s="134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f>'[1]бюджетная роспись 15-16гг.'!$J$261/1000</f>
        <v>1878.7</v>
      </c>
    </row>
    <row r="204" spans="1:13" ht="15">
      <c r="A204" s="131"/>
      <c r="B204" s="136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f>'[1]бюджетная роспись 15-16гг.'!$J$264/1000</f>
        <v>340.5</v>
      </c>
    </row>
    <row r="205" spans="1:13" ht="15">
      <c r="A205" s="131"/>
      <c r="B205" s="136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f>'[1]бюджетная роспись 15-16гг.'!$J$268/1000</f>
        <v>253.6</v>
      </c>
    </row>
    <row r="206" spans="1:13" ht="15">
      <c r="A206" s="131"/>
      <c r="B206" s="136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f>'[1]бюджетная роспись 15-16гг.'!$J$273/1000</f>
        <v>2114.7</v>
      </c>
    </row>
    <row r="207" spans="1:13" ht="15">
      <c r="A207" s="131"/>
      <c r="B207" s="136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f>'[1]бюджетная роспись 15-16гг.'!$J$276/1000</f>
        <v>383.2</v>
      </c>
    </row>
    <row r="208" spans="1:13" ht="15">
      <c r="A208" s="131"/>
      <c r="B208" s="136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f>'[1]бюджетная роспись 15-16гг.'!$J$280/1000</f>
        <v>337.8</v>
      </c>
    </row>
    <row r="209" spans="1:13" ht="15">
      <c r="A209" s="131"/>
      <c r="B209" s="136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f>'[1]бюджетная роспись 15-16гг.'!$J$285/1000</f>
        <v>238.2</v>
      </c>
    </row>
    <row r="210" spans="1:13" ht="15">
      <c r="A210" s="132"/>
      <c r="B210" s="135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f>'[1]бюджетная роспись 15-16гг.'!$J$289/1000</f>
        <v>232.4</v>
      </c>
    </row>
    <row r="211" spans="1:13" ht="50.25" customHeight="1">
      <c r="A211" s="130" t="s">
        <v>91</v>
      </c>
      <c r="B211" s="134" t="s">
        <v>122</v>
      </c>
      <c r="C211" s="16"/>
      <c r="D211" s="16"/>
      <c r="E211" s="16"/>
      <c r="F211" s="17"/>
      <c r="G211" s="16"/>
      <c r="H211" s="5" t="s">
        <v>27</v>
      </c>
      <c r="I211" s="5" t="s">
        <v>93</v>
      </c>
      <c r="J211" s="5" t="s">
        <v>94</v>
      </c>
      <c r="K211" s="5" t="s">
        <v>95</v>
      </c>
      <c r="L211" s="5" t="s">
        <v>30</v>
      </c>
      <c r="M211" s="10">
        <f>'[1]бюджетная роспись 15-16гг.'!$J$297/1000</f>
        <v>202.3</v>
      </c>
    </row>
    <row r="212" spans="1:13" ht="50.25" customHeight="1">
      <c r="A212" s="132"/>
      <c r="B212" s="135"/>
      <c r="C212" s="16"/>
      <c r="D212" s="16"/>
      <c r="E212" s="16"/>
      <c r="F212" s="17"/>
      <c r="G212" s="16"/>
      <c r="H212" s="5" t="s">
        <v>27</v>
      </c>
      <c r="I212" s="5" t="s">
        <v>93</v>
      </c>
      <c r="J212" s="5" t="s">
        <v>94</v>
      </c>
      <c r="K212" s="5" t="s">
        <v>95</v>
      </c>
      <c r="L212" s="5" t="s">
        <v>96</v>
      </c>
      <c r="M212" s="10">
        <f>'[1]бюджетная роспись 15-16гг.'!$J$300/1000</f>
        <v>63222</v>
      </c>
    </row>
    <row r="213" spans="1:13" ht="15">
      <c r="A213" s="142" t="s">
        <v>99</v>
      </c>
      <c r="B213" s="134" t="s">
        <v>123</v>
      </c>
      <c r="C213" s="16"/>
      <c r="D213" s="16"/>
      <c r="E213" s="16"/>
      <c r="F213" s="17"/>
      <c r="G213" s="16"/>
      <c r="H213" s="5" t="s">
        <v>27</v>
      </c>
      <c r="I213" s="5" t="s">
        <v>93</v>
      </c>
      <c r="J213" s="5" t="s">
        <v>94</v>
      </c>
      <c r="K213" s="5" t="s">
        <v>97</v>
      </c>
      <c r="L213" s="5" t="s">
        <v>30</v>
      </c>
      <c r="M213" s="10">
        <f>'[1]бюджетная роспись 15-16гг.'!$J$304/1000</f>
        <v>41</v>
      </c>
    </row>
    <row r="214" spans="1:13" ht="15">
      <c r="A214" s="143"/>
      <c r="B214" s="136"/>
      <c r="C214" s="16"/>
      <c r="D214" s="16"/>
      <c r="E214" s="16"/>
      <c r="F214" s="17"/>
      <c r="G214" s="16"/>
      <c r="H214" s="5" t="s">
        <v>27</v>
      </c>
      <c r="I214" s="5" t="s">
        <v>93</v>
      </c>
      <c r="J214" s="5" t="s">
        <v>94</v>
      </c>
      <c r="K214" s="5" t="s">
        <v>97</v>
      </c>
      <c r="L214" s="5" t="s">
        <v>98</v>
      </c>
      <c r="M214" s="10">
        <f>'[1]бюджетная роспись 15-16гг.'!$J$307/1000</f>
        <v>13702.8</v>
      </c>
    </row>
    <row r="215" spans="1:13" ht="15">
      <c r="A215" s="143"/>
      <c r="B215" s="136"/>
      <c r="C215" s="16"/>
      <c r="D215" s="16"/>
      <c r="E215" s="16"/>
      <c r="F215" s="17"/>
      <c r="G215" s="16"/>
      <c r="H215" s="5" t="s">
        <v>27</v>
      </c>
      <c r="I215" s="5" t="s">
        <v>93</v>
      </c>
      <c r="J215" s="5" t="s">
        <v>94</v>
      </c>
      <c r="K215" s="5" t="s">
        <v>103</v>
      </c>
      <c r="L215" s="5" t="s">
        <v>30</v>
      </c>
      <c r="M215" s="10">
        <f>'[1]бюджетная роспись 15-16гг.'!$J$311/1000</f>
        <v>16.9</v>
      </c>
    </row>
    <row r="216" spans="1:13" ht="15">
      <c r="A216" s="143"/>
      <c r="B216" s="136"/>
      <c r="C216" s="16"/>
      <c r="D216" s="16"/>
      <c r="E216" s="16"/>
      <c r="F216" s="17"/>
      <c r="G216" s="16"/>
      <c r="H216" s="5" t="s">
        <v>27</v>
      </c>
      <c r="I216" s="5" t="s">
        <v>93</v>
      </c>
      <c r="J216" s="5" t="s">
        <v>94</v>
      </c>
      <c r="K216" s="5" t="s">
        <v>103</v>
      </c>
      <c r="L216" s="5" t="s">
        <v>98</v>
      </c>
      <c r="M216" s="10">
        <f>'[1]бюджетная роспись 15-16гг.'!$J$314/1000</f>
        <v>8252.4</v>
      </c>
    </row>
    <row r="217" spans="1:13" ht="15">
      <c r="A217" s="143"/>
      <c r="B217" s="136"/>
      <c r="C217" s="16"/>
      <c r="D217" s="16"/>
      <c r="E217" s="16"/>
      <c r="F217" s="17"/>
      <c r="G217" s="16"/>
      <c r="H217" s="5" t="s">
        <v>27</v>
      </c>
      <c r="I217" s="5" t="s">
        <v>93</v>
      </c>
      <c r="J217" s="5" t="s">
        <v>94</v>
      </c>
      <c r="K217" s="5" t="s">
        <v>104</v>
      </c>
      <c r="L217" s="5" t="s">
        <v>30</v>
      </c>
      <c r="M217" s="10">
        <f>'[1]бюджетная роспись 15-16гг.'!$J$318/1000</f>
        <v>220.2</v>
      </c>
    </row>
    <row r="218" spans="1:13" ht="15">
      <c r="A218" s="144"/>
      <c r="B218" s="135"/>
      <c r="C218" s="16"/>
      <c r="D218" s="16"/>
      <c r="E218" s="16"/>
      <c r="F218" s="17"/>
      <c r="G218" s="16"/>
      <c r="H218" s="5" t="s">
        <v>27</v>
      </c>
      <c r="I218" s="5" t="s">
        <v>93</v>
      </c>
      <c r="J218" s="5" t="s">
        <v>94</v>
      </c>
      <c r="K218" s="5" t="s">
        <v>104</v>
      </c>
      <c r="L218" s="5" t="s">
        <v>98</v>
      </c>
      <c r="M218" s="10">
        <f>'[1]бюджетная роспись 15-16гг.'!$J$321/1000</f>
        <v>73398.1</v>
      </c>
    </row>
    <row r="219" spans="1:13" ht="165.75">
      <c r="A219" s="6" t="s">
        <v>108</v>
      </c>
      <c r="B219" s="6" t="s">
        <v>124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109</v>
      </c>
      <c r="L219" s="5" t="s">
        <v>96</v>
      </c>
      <c r="M219" s="10">
        <f>'[1]бюджетная роспись 15-16гг.'!$J$166/1000</f>
        <v>3578.4</v>
      </c>
    </row>
    <row r="220" spans="1:13" ht="15">
      <c r="A220" s="133" t="s">
        <v>19</v>
      </c>
      <c r="B220" s="133"/>
      <c r="C220" s="133"/>
      <c r="D220" s="133"/>
      <c r="E220" s="133"/>
      <c r="F220" s="133"/>
      <c r="G220" s="133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41" t="s">
        <v>1</v>
      </c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</row>
    <row r="224" spans="1:13" ht="15">
      <c r="A224" s="141" t="s">
        <v>2</v>
      </c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</row>
    <row r="225" spans="1:13" ht="15">
      <c r="A225" s="141" t="s">
        <v>115</v>
      </c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</row>
    <row r="226" spans="1:13" ht="15">
      <c r="A226" s="141" t="s">
        <v>22</v>
      </c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</row>
    <row r="227" spans="1:13" ht="15">
      <c r="A227" s="141" t="s">
        <v>3</v>
      </c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</row>
    <row r="228" ht="15">
      <c r="A228" s="2"/>
    </row>
    <row r="229" spans="1:13" ht="15">
      <c r="A229" s="133"/>
      <c r="B229" s="133"/>
      <c r="C229" s="140" t="s">
        <v>23</v>
      </c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</row>
    <row r="230" spans="1:13" ht="15">
      <c r="A230" s="133"/>
      <c r="B230" s="133"/>
      <c r="C230" s="140" t="s">
        <v>4</v>
      </c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</row>
    <row r="231" spans="1:13" ht="15">
      <c r="A231" s="140" t="s">
        <v>5</v>
      </c>
      <c r="B231" s="140" t="s">
        <v>20</v>
      </c>
      <c r="C231" s="140" t="s">
        <v>6</v>
      </c>
      <c r="D231" s="140" t="s">
        <v>7</v>
      </c>
      <c r="E231" s="140" t="s">
        <v>21</v>
      </c>
      <c r="F231" s="140" t="s">
        <v>8</v>
      </c>
      <c r="G231" s="140" t="s">
        <v>9</v>
      </c>
      <c r="H231" s="140" t="s">
        <v>10</v>
      </c>
      <c r="I231" s="140"/>
      <c r="J231" s="140"/>
      <c r="K231" s="140"/>
      <c r="L231" s="140"/>
      <c r="M231" s="140" t="s">
        <v>11</v>
      </c>
    </row>
    <row r="232" spans="1:13" ht="15">
      <c r="A232" s="140"/>
      <c r="B232" s="140"/>
      <c r="C232" s="140"/>
      <c r="D232" s="140"/>
      <c r="E232" s="140"/>
      <c r="F232" s="140"/>
      <c r="G232" s="140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40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37" t="s">
        <v>34</v>
      </c>
      <c r="B234" s="105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f>'[1]бюджетная роспись 15-16гг.'!$J$19/1000</f>
        <v>1323.04</v>
      </c>
    </row>
    <row r="235" spans="1:13" ht="15">
      <c r="A235" s="138"/>
      <c r="B235" s="106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f>'[1]бюджетная роспись 15-16гг.'!$J$23/1000</f>
        <v>2197.4</v>
      </c>
    </row>
    <row r="236" spans="1:13" ht="15">
      <c r="A236" s="138"/>
      <c r="B236" s="106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f>'[1]бюджетная роспись 15-16гг.'!$J$30/1000</f>
        <v>333980.344</v>
      </c>
    </row>
    <row r="237" spans="1:13" ht="15">
      <c r="A237" s="138"/>
      <c r="B237" s="106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f>'[1]бюджетная роспись 15-16гг.'!$J$43/1000</f>
        <v>5641.88</v>
      </c>
    </row>
    <row r="238" spans="1:13" ht="15">
      <c r="A238" s="138"/>
      <c r="B238" s="106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f>'[1]бюджетная роспись 15-16гг.'!$J$56/1000</f>
        <v>656.47</v>
      </c>
    </row>
    <row r="239" spans="1:13" ht="15">
      <c r="A239" s="139"/>
      <c r="B239" s="107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f>'[1]бюджетная роспись 15-16гг.'!$J$58/1000</f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f>'[1]бюджетная роспись 15-16гг.'!$J$77/1000</f>
        <v>15153.4</v>
      </c>
    </row>
    <row r="241" spans="1:13" ht="20.25" customHeight="1">
      <c r="A241" s="137" t="s">
        <v>42</v>
      </c>
      <c r="B241" s="134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f>'[1]бюджетная роспись 15-16гг.'!$J$82/1000</f>
        <v>23092.8</v>
      </c>
    </row>
    <row r="242" spans="1:13" ht="20.25" customHeight="1">
      <c r="A242" s="138"/>
      <c r="B242" s="136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f>'[1]бюджетная роспись 15-16гг.'!$J$86/1000</f>
        <v>68.7</v>
      </c>
    </row>
    <row r="243" spans="1:13" ht="20.25" customHeight="1">
      <c r="A243" s="138"/>
      <c r="B243" s="136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f>'[1]бюджетная роспись 15-16гг.'!$J$90/1000</f>
        <v>1438397.1</v>
      </c>
    </row>
    <row r="244" spans="1:13" ht="20.25" customHeight="1">
      <c r="A244" s="139"/>
      <c r="B244" s="135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f>'[1]бюджетная роспись 15-16гг.'!$J$94/1000</f>
        <v>26975.6</v>
      </c>
    </row>
    <row r="245" spans="1:13" ht="20.25" customHeight="1">
      <c r="A245" s="137" t="s">
        <v>44</v>
      </c>
      <c r="B245" s="134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f>'[1]бюджетная роспись 15-16гг.'!$J$100/1000</f>
        <v>319556.911</v>
      </c>
    </row>
    <row r="246" spans="1:13" ht="20.25" customHeight="1">
      <c r="A246" s="139"/>
      <c r="B246" s="135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f>'[1]бюджетная роспись 15-16гг.'!$J$113/1000</f>
        <v>10521.136</v>
      </c>
    </row>
    <row r="247" spans="1:13" ht="39.75" customHeight="1">
      <c r="A247" s="137" t="s">
        <v>48</v>
      </c>
      <c r="B247" s="134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f>'[1]бюджетная роспись 15-16гг.'!$J$172/1000</f>
        <v>1421956.9</v>
      </c>
    </row>
    <row r="248" spans="1:13" ht="39.75" customHeight="1">
      <c r="A248" s="139"/>
      <c r="B248" s="135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f>'[1]бюджетная роспись 15-16гг.'!$J$175/1000</f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f>'[1]бюджетная роспись 15-16гг.'!$J$127/1000</f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f>'[1]бюджетная роспись 15-16гг.'!$J$141/1000</f>
        <v>8690</v>
      </c>
    </row>
    <row r="251" spans="1:13" ht="15">
      <c r="A251" s="137" t="s">
        <v>57</v>
      </c>
      <c r="B251" s="134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f>'[1]бюджетная роспись 15-16гг.'!$J$63/1000</f>
        <v>3018</v>
      </c>
    </row>
    <row r="252" spans="1:13" ht="15">
      <c r="A252" s="138"/>
      <c r="B252" s="136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f>'[1]бюджетная роспись 15-16гг.'!$J$66/1000</f>
        <v>61154.100000000006</v>
      </c>
    </row>
    <row r="253" spans="1:13" ht="15">
      <c r="A253" s="139"/>
      <c r="B253" s="135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f>'[1]бюджетная роспись 15-16гг.'!$J$69/1000</f>
        <v>1400.5</v>
      </c>
    </row>
    <row r="254" spans="1:13" ht="15">
      <c r="A254" s="137" t="s">
        <v>61</v>
      </c>
      <c r="B254" s="134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f>'[1]бюджетная роспись 15-16гг.'!$J$156/1000</f>
        <v>110952.5</v>
      </c>
    </row>
    <row r="255" spans="1:13" ht="15">
      <c r="A255" s="139"/>
      <c r="B255" s="135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f>'[1]бюджетная роспись 15-16гг.'!$J$159/1000</f>
        <v>2009.5</v>
      </c>
    </row>
    <row r="256" spans="1:13" ht="15">
      <c r="A256" s="137" t="s">
        <v>63</v>
      </c>
      <c r="B256" s="134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f>'[1]бюджетная роспись 15-16гг.'!$J$182/1000</f>
        <v>4635.23</v>
      </c>
    </row>
    <row r="257" spans="1:13" ht="15">
      <c r="A257" s="139"/>
      <c r="B257" s="135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f>'[1]бюджетная роспись 15-16гг.'!$J$185/1000</f>
        <v>110.67</v>
      </c>
    </row>
    <row r="258" spans="1:13" ht="15">
      <c r="A258" s="137" t="s">
        <v>65</v>
      </c>
      <c r="B258" s="134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39"/>
      <c r="B259" s="135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f>'[1]бюджетная роспись 15-16гг.'!$J$200/1000</f>
        <v>116678.2</v>
      </c>
    </row>
    <row r="263" spans="1:13" ht="15">
      <c r="A263" s="137" t="s">
        <v>77</v>
      </c>
      <c r="B263" s="134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f>'[1]бюджетная роспись 15-16гг.'!$J$214/1000</f>
        <v>5443.1</v>
      </c>
    </row>
    <row r="264" spans="1:13" ht="15">
      <c r="A264" s="138"/>
      <c r="B264" s="136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f>'[1]бюджетная роспись 15-16гг.'!$J$218/1000</f>
        <v>265</v>
      </c>
    </row>
    <row r="265" spans="1:13" ht="15">
      <c r="A265" s="138"/>
      <c r="B265" s="136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f>'[1]бюджетная роспись 15-16гг.'!$J$224/1000</f>
        <v>13.515</v>
      </c>
    </row>
    <row r="266" spans="1:13" ht="15">
      <c r="A266" s="139"/>
      <c r="B266" s="135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f>'[1]бюджетная роспись 15-16гг.'!$J$226/1000</f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30" t="s">
        <v>81</v>
      </c>
      <c r="B268" s="134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110</v>
      </c>
      <c r="L268" s="5" t="s">
        <v>86</v>
      </c>
      <c r="M268" s="10">
        <f>'[1]бюджетная роспись 15-16гг.'!$J$233/1000</f>
        <v>28285</v>
      </c>
    </row>
    <row r="269" spans="1:13" ht="15">
      <c r="A269" s="131"/>
      <c r="B269" s="136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110</v>
      </c>
      <c r="L269" s="5" t="s">
        <v>87</v>
      </c>
      <c r="M269" s="10">
        <f>'[1]бюджетная роспись 15-16гг.'!$J$236/1000</f>
        <v>4699.4</v>
      </c>
    </row>
    <row r="270" spans="1:13" ht="15">
      <c r="A270" s="131"/>
      <c r="B270" s="136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111</v>
      </c>
      <c r="L270" s="5" t="s">
        <v>87</v>
      </c>
      <c r="M270" s="10">
        <f>'[1]бюджетная роспись 15-16гг.'!$J$241/1000</f>
        <v>80.5</v>
      </c>
    </row>
    <row r="271" spans="1:13" ht="15">
      <c r="A271" s="131"/>
      <c r="B271" s="136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111</v>
      </c>
      <c r="L271" s="5" t="s">
        <v>30</v>
      </c>
      <c r="M271" s="10">
        <f>'[1]бюджетная роспись 15-16гг.'!$J$246/1000</f>
        <v>3449.3</v>
      </c>
    </row>
    <row r="272" spans="1:13" ht="15">
      <c r="A272" s="131"/>
      <c r="B272" s="136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111</v>
      </c>
      <c r="L272" s="5" t="s">
        <v>36</v>
      </c>
      <c r="M272" s="10">
        <f>'[1]бюджетная роспись 15-16гг.'!$J$254/1000</f>
        <v>128.4</v>
      </c>
    </row>
    <row r="273" spans="1:13" ht="15">
      <c r="A273" s="131"/>
      <c r="B273" s="136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111</v>
      </c>
      <c r="L273" s="5" t="s">
        <v>37</v>
      </c>
      <c r="M273" s="10">
        <f>'[1]бюджетная роспись 15-16гг.'!$J$256/1000</f>
        <v>4.4</v>
      </c>
    </row>
    <row r="274" spans="1:13" ht="15">
      <c r="A274" s="132"/>
      <c r="B274" s="135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112</v>
      </c>
      <c r="L274" s="5" t="s">
        <v>30</v>
      </c>
      <c r="M274" s="13">
        <f>'[1]бюджетная роспись 15-16гг.'!$J$192/1000</f>
        <v>1707.4</v>
      </c>
    </row>
    <row r="275" spans="1:13" ht="15">
      <c r="A275" s="130" t="s">
        <v>83</v>
      </c>
      <c r="B275" s="134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f>'[1]бюджетная роспись 15-16гг.'!$J$261/1000</f>
        <v>1878.7</v>
      </c>
    </row>
    <row r="276" spans="1:13" ht="15">
      <c r="A276" s="131"/>
      <c r="B276" s="136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f>'[1]бюджетная роспись 15-16гг.'!$J$264/1000</f>
        <v>340.5</v>
      </c>
    </row>
    <row r="277" spans="1:13" ht="15">
      <c r="A277" s="131"/>
      <c r="B277" s="136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f>'[1]бюджетная роспись 15-16гг.'!$J$268/1000</f>
        <v>253.6</v>
      </c>
    </row>
    <row r="278" spans="1:13" ht="15">
      <c r="A278" s="131"/>
      <c r="B278" s="136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f>'[1]бюджетная роспись 15-16гг.'!$J$273/1000</f>
        <v>2114.7</v>
      </c>
    </row>
    <row r="279" spans="1:13" ht="15">
      <c r="A279" s="131"/>
      <c r="B279" s="136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f>'[1]бюджетная роспись 15-16гг.'!$J$276/1000</f>
        <v>383.2</v>
      </c>
    </row>
    <row r="280" spans="1:13" ht="15">
      <c r="A280" s="131"/>
      <c r="B280" s="136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f>'[1]бюджетная роспись 15-16гг.'!$J$280/1000</f>
        <v>337.8</v>
      </c>
    </row>
    <row r="281" spans="1:13" ht="15">
      <c r="A281" s="131"/>
      <c r="B281" s="136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f>'[1]бюджетная роспись 15-16гг.'!$J$285/1000</f>
        <v>238.2</v>
      </c>
    </row>
    <row r="282" spans="1:13" ht="15">
      <c r="A282" s="132"/>
      <c r="B282" s="135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f>'[1]бюджетная роспись 15-16гг.'!$J$289/1000</f>
        <v>232.4</v>
      </c>
    </row>
    <row r="283" spans="1:13" ht="50.25" customHeight="1">
      <c r="A283" s="130" t="s">
        <v>91</v>
      </c>
      <c r="B283" s="134" t="s">
        <v>122</v>
      </c>
      <c r="C283" s="16"/>
      <c r="D283" s="16"/>
      <c r="E283" s="16"/>
      <c r="F283" s="17"/>
      <c r="G283" s="16"/>
      <c r="H283" s="5" t="s">
        <v>27</v>
      </c>
      <c r="I283" s="5" t="s">
        <v>93</v>
      </c>
      <c r="J283" s="5" t="s">
        <v>94</v>
      </c>
      <c r="K283" s="5" t="s">
        <v>95</v>
      </c>
      <c r="L283" s="5" t="s">
        <v>30</v>
      </c>
      <c r="M283" s="10">
        <f>'[1]бюджетная роспись 15-16гг.'!$J$297/1000</f>
        <v>202.3</v>
      </c>
    </row>
    <row r="284" spans="1:13" ht="50.25" customHeight="1">
      <c r="A284" s="132"/>
      <c r="B284" s="135"/>
      <c r="C284" s="16"/>
      <c r="D284" s="16"/>
      <c r="E284" s="16"/>
      <c r="F284" s="17"/>
      <c r="G284" s="16"/>
      <c r="H284" s="5" t="s">
        <v>27</v>
      </c>
      <c r="I284" s="5" t="s">
        <v>93</v>
      </c>
      <c r="J284" s="5" t="s">
        <v>94</v>
      </c>
      <c r="K284" s="5" t="s">
        <v>95</v>
      </c>
      <c r="L284" s="5" t="s">
        <v>96</v>
      </c>
      <c r="M284" s="10">
        <f>'[1]бюджетная роспись 15-16гг.'!$J$300/1000</f>
        <v>63222</v>
      </c>
    </row>
    <row r="285" spans="1:13" ht="15" customHeight="1">
      <c r="A285" s="142" t="s">
        <v>99</v>
      </c>
      <c r="B285" s="134" t="s">
        <v>123</v>
      </c>
      <c r="C285" s="16"/>
      <c r="D285" s="16"/>
      <c r="E285" s="16"/>
      <c r="F285" s="17"/>
      <c r="G285" s="16"/>
      <c r="H285" s="5" t="s">
        <v>27</v>
      </c>
      <c r="I285" s="5" t="s">
        <v>93</v>
      </c>
      <c r="J285" s="5" t="s">
        <v>94</v>
      </c>
      <c r="K285" s="5" t="s">
        <v>97</v>
      </c>
      <c r="L285" s="5" t="s">
        <v>30</v>
      </c>
      <c r="M285" s="10">
        <f>'[1]бюджетная роспись 15-16гг.'!$J$304/1000</f>
        <v>41</v>
      </c>
    </row>
    <row r="286" spans="1:13" ht="15">
      <c r="A286" s="143"/>
      <c r="B286" s="136"/>
      <c r="C286" s="16"/>
      <c r="D286" s="16"/>
      <c r="E286" s="16"/>
      <c r="F286" s="17"/>
      <c r="G286" s="16"/>
      <c r="H286" s="5" t="s">
        <v>27</v>
      </c>
      <c r="I286" s="5" t="s">
        <v>93</v>
      </c>
      <c r="J286" s="5" t="s">
        <v>94</v>
      </c>
      <c r="K286" s="5" t="s">
        <v>97</v>
      </c>
      <c r="L286" s="5" t="s">
        <v>98</v>
      </c>
      <c r="M286" s="10">
        <f>'[1]бюджетная роспись 15-16гг.'!$J$307/1000</f>
        <v>13702.8</v>
      </c>
    </row>
    <row r="287" spans="1:13" ht="15" customHeight="1">
      <c r="A287" s="143"/>
      <c r="B287" s="136"/>
      <c r="C287" s="16"/>
      <c r="D287" s="16"/>
      <c r="E287" s="16"/>
      <c r="F287" s="17"/>
      <c r="G287" s="16"/>
      <c r="H287" s="5" t="s">
        <v>27</v>
      </c>
      <c r="I287" s="5" t="s">
        <v>93</v>
      </c>
      <c r="J287" s="5" t="s">
        <v>94</v>
      </c>
      <c r="K287" s="5" t="s">
        <v>103</v>
      </c>
      <c r="L287" s="5" t="s">
        <v>30</v>
      </c>
      <c r="M287" s="10">
        <f>'[1]бюджетная роспись 15-16гг.'!$J$311/1000</f>
        <v>16.9</v>
      </c>
    </row>
    <row r="288" spans="1:13" ht="15">
      <c r="A288" s="143"/>
      <c r="B288" s="136"/>
      <c r="C288" s="16"/>
      <c r="D288" s="16"/>
      <c r="E288" s="16"/>
      <c r="F288" s="17"/>
      <c r="G288" s="16"/>
      <c r="H288" s="5" t="s">
        <v>27</v>
      </c>
      <c r="I288" s="5" t="s">
        <v>93</v>
      </c>
      <c r="J288" s="5" t="s">
        <v>94</v>
      </c>
      <c r="K288" s="5" t="s">
        <v>103</v>
      </c>
      <c r="L288" s="5" t="s">
        <v>98</v>
      </c>
      <c r="M288" s="10">
        <f>'[1]бюджетная роспись 15-16гг.'!$J$314/1000</f>
        <v>8252.4</v>
      </c>
    </row>
    <row r="289" spans="1:13" ht="15" customHeight="1">
      <c r="A289" s="143"/>
      <c r="B289" s="136"/>
      <c r="C289" s="16"/>
      <c r="D289" s="16"/>
      <c r="E289" s="16"/>
      <c r="F289" s="17"/>
      <c r="G289" s="16"/>
      <c r="H289" s="5" t="s">
        <v>27</v>
      </c>
      <c r="I289" s="5" t="s">
        <v>93</v>
      </c>
      <c r="J289" s="5" t="s">
        <v>94</v>
      </c>
      <c r="K289" s="5" t="s">
        <v>104</v>
      </c>
      <c r="L289" s="5" t="s">
        <v>30</v>
      </c>
      <c r="M289" s="10">
        <f>'[1]бюджетная роспись 15-16гг.'!$J$318/1000</f>
        <v>220.2</v>
      </c>
    </row>
    <row r="290" spans="1:13" ht="15">
      <c r="A290" s="144"/>
      <c r="B290" s="135"/>
      <c r="C290" s="16"/>
      <c r="D290" s="16"/>
      <c r="E290" s="16"/>
      <c r="F290" s="17"/>
      <c r="G290" s="16"/>
      <c r="H290" s="5" t="s">
        <v>27</v>
      </c>
      <c r="I290" s="5" t="s">
        <v>93</v>
      </c>
      <c r="J290" s="5" t="s">
        <v>94</v>
      </c>
      <c r="K290" s="5" t="s">
        <v>104</v>
      </c>
      <c r="L290" s="5" t="s">
        <v>98</v>
      </c>
      <c r="M290" s="10">
        <f>'[1]бюджетная роспись 15-16гг.'!$J$321/1000</f>
        <v>73398.1</v>
      </c>
    </row>
    <row r="291" spans="1:13" ht="165.75">
      <c r="A291" s="6" t="s">
        <v>108</v>
      </c>
      <c r="B291" s="6" t="s">
        <v>124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109</v>
      </c>
      <c r="L291" s="5" t="s">
        <v>96</v>
      </c>
      <c r="M291" s="10">
        <f>'[1]бюджетная роспись 15-16гг.'!$J$166/1000</f>
        <v>3578.4</v>
      </c>
    </row>
    <row r="292" spans="1:13" ht="15">
      <c r="A292" s="133" t="s">
        <v>19</v>
      </c>
      <c r="B292" s="133"/>
      <c r="C292" s="133"/>
      <c r="D292" s="133"/>
      <c r="E292" s="133"/>
      <c r="F292" s="133"/>
      <c r="G292" s="133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41" t="s">
        <v>1</v>
      </c>
      <c r="B295" s="141"/>
      <c r="C295" s="141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</row>
    <row r="296" spans="1:13" ht="15">
      <c r="A296" s="141" t="s">
        <v>2</v>
      </c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</row>
    <row r="297" spans="1:13" ht="15">
      <c r="A297" s="141" t="s">
        <v>116</v>
      </c>
      <c r="B297" s="141"/>
      <c r="C297" s="141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</row>
    <row r="298" spans="1:13" ht="15">
      <c r="A298" s="141" t="s">
        <v>22</v>
      </c>
      <c r="B298" s="141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</row>
    <row r="299" spans="1:13" ht="15">
      <c r="A299" s="141" t="s">
        <v>3</v>
      </c>
      <c r="B299" s="141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</row>
    <row r="300" ht="15">
      <c r="A300" s="2"/>
    </row>
    <row r="301" spans="1:13" ht="15">
      <c r="A301" s="133"/>
      <c r="B301" s="133"/>
      <c r="C301" s="140" t="s">
        <v>23</v>
      </c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</row>
    <row r="302" spans="1:13" ht="15">
      <c r="A302" s="133"/>
      <c r="B302" s="133"/>
      <c r="C302" s="140" t="s">
        <v>4</v>
      </c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</row>
    <row r="303" spans="1:13" ht="15">
      <c r="A303" s="140" t="s">
        <v>5</v>
      </c>
      <c r="B303" s="140" t="s">
        <v>20</v>
      </c>
      <c r="C303" s="140" t="s">
        <v>6</v>
      </c>
      <c r="D303" s="140" t="s">
        <v>7</v>
      </c>
      <c r="E303" s="140" t="s">
        <v>21</v>
      </c>
      <c r="F303" s="140" t="s">
        <v>8</v>
      </c>
      <c r="G303" s="140" t="s">
        <v>9</v>
      </c>
      <c r="H303" s="140" t="s">
        <v>10</v>
      </c>
      <c r="I303" s="140"/>
      <c r="J303" s="140"/>
      <c r="K303" s="140"/>
      <c r="L303" s="140"/>
      <c r="M303" s="140" t="s">
        <v>11</v>
      </c>
    </row>
    <row r="304" spans="1:13" ht="15">
      <c r="A304" s="140"/>
      <c r="B304" s="140"/>
      <c r="C304" s="140"/>
      <c r="D304" s="140"/>
      <c r="E304" s="140"/>
      <c r="F304" s="140"/>
      <c r="G304" s="140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40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37" t="s">
        <v>34</v>
      </c>
      <c r="B306" s="105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f>'[1]бюджетная роспись 15-16гг.'!$J$19/1000</f>
        <v>1323.04</v>
      </c>
    </row>
    <row r="307" spans="1:13" ht="15">
      <c r="A307" s="138"/>
      <c r="B307" s="106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f>'[1]бюджетная роспись 15-16гг.'!$J$23/1000</f>
        <v>2197.4</v>
      </c>
    </row>
    <row r="308" spans="1:13" ht="15">
      <c r="A308" s="138"/>
      <c r="B308" s="106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f>'[1]бюджетная роспись 15-16гг.'!$J$30/1000</f>
        <v>333980.344</v>
      </c>
    </row>
    <row r="309" spans="1:13" ht="15">
      <c r="A309" s="138"/>
      <c r="B309" s="106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f>'[1]бюджетная роспись 15-16гг.'!$J$43/1000</f>
        <v>5641.88</v>
      </c>
    </row>
    <row r="310" spans="1:13" ht="15">
      <c r="A310" s="138"/>
      <c r="B310" s="106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f>'[1]бюджетная роспись 15-16гг.'!$J$56/1000</f>
        <v>656.47</v>
      </c>
    </row>
    <row r="311" spans="1:13" ht="15">
      <c r="A311" s="139"/>
      <c r="B311" s="107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f>'[1]бюджетная роспись 15-16гг.'!$J$58/1000</f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f>'[1]бюджетная роспись 15-16гг.'!$J$77/1000</f>
        <v>15153.4</v>
      </c>
    </row>
    <row r="313" spans="1:13" ht="15">
      <c r="A313" s="137" t="s">
        <v>42</v>
      </c>
      <c r="B313" s="134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f>'[1]бюджетная роспись 15-16гг.'!$J$82/1000</f>
        <v>23092.8</v>
      </c>
    </row>
    <row r="314" spans="1:13" ht="15">
      <c r="A314" s="138"/>
      <c r="B314" s="136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f>'[1]бюджетная роспись 15-16гг.'!$J$86/1000</f>
        <v>68.7</v>
      </c>
    </row>
    <row r="315" spans="1:13" ht="15">
      <c r="A315" s="138"/>
      <c r="B315" s="136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f>'[1]бюджетная роспись 15-16гг.'!$J$90/1000</f>
        <v>1438397.1</v>
      </c>
    </row>
    <row r="316" spans="1:13" ht="15">
      <c r="A316" s="139"/>
      <c r="B316" s="135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f>'[1]бюджетная роспись 15-16гг.'!$J$94/1000</f>
        <v>26975.6</v>
      </c>
    </row>
    <row r="317" spans="1:13" ht="15">
      <c r="A317" s="137" t="s">
        <v>44</v>
      </c>
      <c r="B317" s="134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f>'[1]бюджетная роспись 15-16гг.'!$J$100/1000</f>
        <v>319556.911</v>
      </c>
    </row>
    <row r="318" spans="1:13" ht="15">
      <c r="A318" s="139"/>
      <c r="B318" s="135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f>'[1]бюджетная роспись 15-16гг.'!$J$113/1000</f>
        <v>10521.136</v>
      </c>
    </row>
    <row r="319" spans="1:13" ht="15">
      <c r="A319" s="137" t="s">
        <v>48</v>
      </c>
      <c r="B319" s="134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f>'[1]бюджетная роспись 15-16гг.'!$J$172/1000</f>
        <v>1421956.9</v>
      </c>
    </row>
    <row r="320" spans="1:13" ht="15">
      <c r="A320" s="139"/>
      <c r="B320" s="135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f>'[1]бюджетная роспись 15-16гг.'!$J$175/1000</f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f>'[1]бюджетная роспись 15-16гг.'!$J$127/1000</f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f>'[1]бюджетная роспись 15-16гг.'!$J$141/1000</f>
        <v>8690</v>
      </c>
    </row>
    <row r="323" spans="1:13" ht="15">
      <c r="A323" s="137" t="s">
        <v>57</v>
      </c>
      <c r="B323" s="134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f>'[1]бюджетная роспись 15-16гг.'!$J$63/1000</f>
        <v>3018</v>
      </c>
    </row>
    <row r="324" spans="1:13" ht="15">
      <c r="A324" s="138"/>
      <c r="B324" s="136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f>'[1]бюджетная роспись 15-16гг.'!$J$66/1000</f>
        <v>61154.100000000006</v>
      </c>
    </row>
    <row r="325" spans="1:13" ht="15">
      <c r="A325" s="139"/>
      <c r="B325" s="135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f>'[1]бюджетная роспись 15-16гг.'!$J$69/1000</f>
        <v>1400.5</v>
      </c>
    </row>
    <row r="326" spans="1:13" ht="15">
      <c r="A326" s="137" t="s">
        <v>61</v>
      </c>
      <c r="B326" s="134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f>'[1]бюджетная роспись 15-16гг.'!$J$156/1000</f>
        <v>110952.5</v>
      </c>
    </row>
    <row r="327" spans="1:13" ht="15">
      <c r="A327" s="139"/>
      <c r="B327" s="135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f>'[1]бюджетная роспись 15-16гг.'!$J$159/1000</f>
        <v>2009.5</v>
      </c>
    </row>
    <row r="328" spans="1:13" ht="15">
      <c r="A328" s="137" t="s">
        <v>63</v>
      </c>
      <c r="B328" s="134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f>'[1]бюджетная роспись 15-16гг.'!$J$182/1000</f>
        <v>4635.23</v>
      </c>
    </row>
    <row r="329" spans="1:13" ht="15">
      <c r="A329" s="139"/>
      <c r="B329" s="135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f>'[1]бюджетная роспись 15-16гг.'!$J$185/1000</f>
        <v>110.67</v>
      </c>
    </row>
    <row r="330" spans="1:13" ht="15">
      <c r="A330" s="137" t="s">
        <v>65</v>
      </c>
      <c r="B330" s="134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39"/>
      <c r="B331" s="135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f>'[1]бюджетная роспись 15-16гг.'!$J$200/1000</f>
        <v>116678.2</v>
      </c>
    </row>
    <row r="335" spans="1:13" ht="15">
      <c r="A335" s="137" t="s">
        <v>77</v>
      </c>
      <c r="B335" s="134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f>'[1]бюджетная роспись 15-16гг.'!$J$214/1000</f>
        <v>5443.1</v>
      </c>
    </row>
    <row r="336" spans="1:13" ht="15">
      <c r="A336" s="138"/>
      <c r="B336" s="136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f>'[1]бюджетная роспись 15-16гг.'!$J$218/1000</f>
        <v>265</v>
      </c>
    </row>
    <row r="337" spans="1:13" ht="15">
      <c r="A337" s="138"/>
      <c r="B337" s="136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f>'[1]бюджетная роспись 15-16гг.'!$J$224/1000</f>
        <v>13.515</v>
      </c>
    </row>
    <row r="338" spans="1:13" ht="15">
      <c r="A338" s="139"/>
      <c r="B338" s="135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f>'[1]бюджетная роспись 15-16гг.'!$J$226/1000</f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30" t="s">
        <v>81</v>
      </c>
      <c r="B340" s="134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110</v>
      </c>
      <c r="L340" s="5" t="s">
        <v>86</v>
      </c>
      <c r="M340" s="10">
        <f>'[1]бюджетная роспись 15-16гг.'!$J$233/1000</f>
        <v>28285</v>
      </c>
    </row>
    <row r="341" spans="1:13" ht="15">
      <c r="A341" s="131"/>
      <c r="B341" s="136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110</v>
      </c>
      <c r="L341" s="5" t="s">
        <v>87</v>
      </c>
      <c r="M341" s="10">
        <f>'[1]бюджетная роспись 15-16гг.'!$J$236/1000</f>
        <v>4699.4</v>
      </c>
    </row>
    <row r="342" spans="1:13" ht="15">
      <c r="A342" s="131"/>
      <c r="B342" s="136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111</v>
      </c>
      <c r="L342" s="5" t="s">
        <v>87</v>
      </c>
      <c r="M342" s="10">
        <f>'[1]бюджетная роспись 15-16гг.'!$J$241/1000</f>
        <v>80.5</v>
      </c>
    </row>
    <row r="343" spans="1:13" ht="15">
      <c r="A343" s="131"/>
      <c r="B343" s="136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111</v>
      </c>
      <c r="L343" s="5" t="s">
        <v>30</v>
      </c>
      <c r="M343" s="10">
        <f>'[1]бюджетная роспись 15-16гг.'!$J$246/1000</f>
        <v>3449.3</v>
      </c>
    </row>
    <row r="344" spans="1:13" ht="15">
      <c r="A344" s="131"/>
      <c r="B344" s="136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111</v>
      </c>
      <c r="L344" s="5" t="s">
        <v>36</v>
      </c>
      <c r="M344" s="10">
        <f>'[1]бюджетная роспись 15-16гг.'!$J$254/1000</f>
        <v>128.4</v>
      </c>
    </row>
    <row r="345" spans="1:13" ht="15">
      <c r="A345" s="131"/>
      <c r="B345" s="136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111</v>
      </c>
      <c r="L345" s="5" t="s">
        <v>37</v>
      </c>
      <c r="M345" s="10">
        <f>'[1]бюджетная роспись 15-16гг.'!$J$256/1000</f>
        <v>4.4</v>
      </c>
    </row>
    <row r="346" spans="1:13" ht="15">
      <c r="A346" s="132"/>
      <c r="B346" s="135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112</v>
      </c>
      <c r="L346" s="5" t="s">
        <v>30</v>
      </c>
      <c r="M346" s="13">
        <f>'[1]бюджетная роспись 15-16гг.'!$J$192/1000</f>
        <v>1707.4</v>
      </c>
    </row>
    <row r="347" spans="1:13" ht="15">
      <c r="A347" s="130" t="s">
        <v>83</v>
      </c>
      <c r="B347" s="134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f>'[1]бюджетная роспись 15-16гг.'!$J$261/1000</f>
        <v>1878.7</v>
      </c>
    </row>
    <row r="348" spans="1:13" ht="15">
      <c r="A348" s="131"/>
      <c r="B348" s="136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f>'[1]бюджетная роспись 15-16гг.'!$J$264/1000</f>
        <v>340.5</v>
      </c>
    </row>
    <row r="349" spans="1:13" ht="15">
      <c r="A349" s="131"/>
      <c r="B349" s="136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f>'[1]бюджетная роспись 15-16гг.'!$J$268/1000</f>
        <v>253.6</v>
      </c>
    </row>
    <row r="350" spans="1:13" ht="15">
      <c r="A350" s="131"/>
      <c r="B350" s="136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f>'[1]бюджетная роспись 15-16гг.'!$J$273/1000</f>
        <v>2114.7</v>
      </c>
    </row>
    <row r="351" spans="1:13" ht="15">
      <c r="A351" s="131"/>
      <c r="B351" s="136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f>'[1]бюджетная роспись 15-16гг.'!$J$276/1000</f>
        <v>383.2</v>
      </c>
    </row>
    <row r="352" spans="1:13" ht="15">
      <c r="A352" s="131"/>
      <c r="B352" s="136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f>'[1]бюджетная роспись 15-16гг.'!$J$280/1000</f>
        <v>337.8</v>
      </c>
    </row>
    <row r="353" spans="1:13" ht="15">
      <c r="A353" s="131"/>
      <c r="B353" s="136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f>'[1]бюджетная роспись 15-16гг.'!$J$285/1000</f>
        <v>238.2</v>
      </c>
    </row>
    <row r="354" spans="1:13" ht="15">
      <c r="A354" s="132"/>
      <c r="B354" s="135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f>'[1]бюджетная роспись 15-16гг.'!$J$289/1000</f>
        <v>232.4</v>
      </c>
    </row>
    <row r="355" spans="1:13" ht="48.75" customHeight="1">
      <c r="A355" s="130" t="s">
        <v>91</v>
      </c>
      <c r="B355" s="134" t="s">
        <v>122</v>
      </c>
      <c r="C355" s="16"/>
      <c r="D355" s="16"/>
      <c r="E355" s="16"/>
      <c r="F355" s="17"/>
      <c r="G355" s="16"/>
      <c r="H355" s="5" t="s">
        <v>27</v>
      </c>
      <c r="I355" s="5" t="s">
        <v>93</v>
      </c>
      <c r="J355" s="5" t="s">
        <v>94</v>
      </c>
      <c r="K355" s="5" t="s">
        <v>95</v>
      </c>
      <c r="L355" s="5" t="s">
        <v>30</v>
      </c>
      <c r="M355" s="10">
        <f>'[1]бюджетная роспись 15-16гг.'!$J$297/1000</f>
        <v>202.3</v>
      </c>
    </row>
    <row r="356" spans="1:13" ht="48.75" customHeight="1">
      <c r="A356" s="132"/>
      <c r="B356" s="135"/>
      <c r="C356" s="16"/>
      <c r="D356" s="16"/>
      <c r="E356" s="16"/>
      <c r="F356" s="17"/>
      <c r="G356" s="16"/>
      <c r="H356" s="5" t="s">
        <v>27</v>
      </c>
      <c r="I356" s="5" t="s">
        <v>93</v>
      </c>
      <c r="J356" s="5" t="s">
        <v>94</v>
      </c>
      <c r="K356" s="5" t="s">
        <v>95</v>
      </c>
      <c r="L356" s="5" t="s">
        <v>96</v>
      </c>
      <c r="M356" s="10">
        <f>'[1]бюджетная роспись 15-16гг.'!$J$300/1000</f>
        <v>63222</v>
      </c>
    </row>
    <row r="357" spans="1:13" ht="15" customHeight="1">
      <c r="A357" s="130" t="s">
        <v>99</v>
      </c>
      <c r="B357" s="134" t="s">
        <v>123</v>
      </c>
      <c r="C357" s="16"/>
      <c r="D357" s="16"/>
      <c r="E357" s="16"/>
      <c r="F357" s="17"/>
      <c r="G357" s="16"/>
      <c r="H357" s="5" t="s">
        <v>27</v>
      </c>
      <c r="I357" s="5" t="s">
        <v>93</v>
      </c>
      <c r="J357" s="5" t="s">
        <v>94</v>
      </c>
      <c r="K357" s="5" t="s">
        <v>97</v>
      </c>
      <c r="L357" s="5" t="s">
        <v>30</v>
      </c>
      <c r="M357" s="10">
        <f>'[1]бюджетная роспись 15-16гг.'!$J$304/1000</f>
        <v>41</v>
      </c>
    </row>
    <row r="358" spans="1:13" ht="15">
      <c r="A358" s="131"/>
      <c r="B358" s="136"/>
      <c r="C358" s="16"/>
      <c r="D358" s="16"/>
      <c r="E358" s="16"/>
      <c r="F358" s="17"/>
      <c r="G358" s="16"/>
      <c r="H358" s="5" t="s">
        <v>27</v>
      </c>
      <c r="I358" s="5" t="s">
        <v>93</v>
      </c>
      <c r="J358" s="5" t="s">
        <v>94</v>
      </c>
      <c r="K358" s="5" t="s">
        <v>97</v>
      </c>
      <c r="L358" s="5" t="s">
        <v>98</v>
      </c>
      <c r="M358" s="10">
        <f>'[1]бюджетная роспись 15-16гг.'!$J$307/1000</f>
        <v>13702.8</v>
      </c>
    </row>
    <row r="359" spans="1:13" ht="15" customHeight="1">
      <c r="A359" s="131"/>
      <c r="B359" s="136"/>
      <c r="C359" s="16"/>
      <c r="D359" s="16"/>
      <c r="E359" s="16"/>
      <c r="F359" s="17"/>
      <c r="G359" s="16"/>
      <c r="H359" s="5" t="s">
        <v>27</v>
      </c>
      <c r="I359" s="5" t="s">
        <v>93</v>
      </c>
      <c r="J359" s="5" t="s">
        <v>94</v>
      </c>
      <c r="K359" s="5" t="s">
        <v>103</v>
      </c>
      <c r="L359" s="5" t="s">
        <v>30</v>
      </c>
      <c r="M359" s="10">
        <f>'[1]бюджетная роспись 15-16гг.'!$J$311/1000</f>
        <v>16.9</v>
      </c>
    </row>
    <row r="360" spans="1:13" ht="15">
      <c r="A360" s="131"/>
      <c r="B360" s="136"/>
      <c r="C360" s="16"/>
      <c r="D360" s="16"/>
      <c r="E360" s="16"/>
      <c r="F360" s="17"/>
      <c r="G360" s="16"/>
      <c r="H360" s="5" t="s">
        <v>27</v>
      </c>
      <c r="I360" s="5" t="s">
        <v>93</v>
      </c>
      <c r="J360" s="5" t="s">
        <v>94</v>
      </c>
      <c r="K360" s="5" t="s">
        <v>103</v>
      </c>
      <c r="L360" s="5" t="s">
        <v>98</v>
      </c>
      <c r="M360" s="10">
        <f>'[1]бюджетная роспись 15-16гг.'!$J$314/1000</f>
        <v>8252.4</v>
      </c>
    </row>
    <row r="361" spans="1:13" ht="15" customHeight="1">
      <c r="A361" s="131"/>
      <c r="B361" s="136"/>
      <c r="C361" s="16"/>
      <c r="D361" s="16"/>
      <c r="E361" s="16"/>
      <c r="F361" s="17"/>
      <c r="G361" s="16"/>
      <c r="H361" s="5" t="s">
        <v>27</v>
      </c>
      <c r="I361" s="5" t="s">
        <v>93</v>
      </c>
      <c r="J361" s="5" t="s">
        <v>94</v>
      </c>
      <c r="K361" s="5" t="s">
        <v>104</v>
      </c>
      <c r="L361" s="5" t="s">
        <v>30</v>
      </c>
      <c r="M361" s="10">
        <f>'[1]бюджетная роспись 15-16гг.'!$J$318/1000</f>
        <v>220.2</v>
      </c>
    </row>
    <row r="362" spans="1:13" ht="15">
      <c r="A362" s="132"/>
      <c r="B362" s="135"/>
      <c r="C362" s="16"/>
      <c r="D362" s="16"/>
      <c r="E362" s="16"/>
      <c r="F362" s="17"/>
      <c r="G362" s="16"/>
      <c r="H362" s="5" t="s">
        <v>27</v>
      </c>
      <c r="I362" s="5" t="s">
        <v>93</v>
      </c>
      <c r="J362" s="5" t="s">
        <v>94</v>
      </c>
      <c r="K362" s="5" t="s">
        <v>104</v>
      </c>
      <c r="L362" s="5" t="s">
        <v>98</v>
      </c>
      <c r="M362" s="10">
        <f>'[1]бюджетная роспись 15-16гг.'!$J$321/1000</f>
        <v>73398.1</v>
      </c>
    </row>
    <row r="363" spans="1:13" ht="165.75">
      <c r="A363" s="6" t="s">
        <v>108</v>
      </c>
      <c r="B363" s="6" t="s">
        <v>124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109</v>
      </c>
      <c r="L363" s="5" t="s">
        <v>96</v>
      </c>
      <c r="M363" s="10">
        <f>'[1]бюджетная роспись 15-16гг.'!$J$166/1000</f>
        <v>3578.4</v>
      </c>
    </row>
    <row r="364" spans="1:13" ht="15">
      <c r="A364" s="133" t="s">
        <v>19</v>
      </c>
      <c r="B364" s="133"/>
      <c r="C364" s="133"/>
      <c r="D364" s="133"/>
      <c r="E364" s="133"/>
      <c r="F364" s="133"/>
      <c r="G364" s="133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41" t="s">
        <v>1</v>
      </c>
      <c r="B367" s="141"/>
      <c r="C367" s="141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</row>
    <row r="368" spans="1:13" ht="15">
      <c r="A368" s="141" t="s">
        <v>2</v>
      </c>
      <c r="B368" s="141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</row>
    <row r="369" spans="1:13" ht="15">
      <c r="A369" s="141" t="s">
        <v>117</v>
      </c>
      <c r="B369" s="141"/>
      <c r="C369" s="141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</row>
    <row r="370" spans="1:13" ht="15">
      <c r="A370" s="141" t="s">
        <v>22</v>
      </c>
      <c r="B370" s="141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</row>
    <row r="371" spans="1:13" ht="15">
      <c r="A371" s="141" t="s">
        <v>3</v>
      </c>
      <c r="B371" s="141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</row>
    <row r="372" ht="15">
      <c r="A372" s="2"/>
    </row>
    <row r="373" spans="1:13" ht="15">
      <c r="A373" s="133"/>
      <c r="B373" s="133"/>
      <c r="C373" s="140" t="s">
        <v>23</v>
      </c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</row>
    <row r="374" spans="1:13" ht="15">
      <c r="A374" s="133"/>
      <c r="B374" s="133"/>
      <c r="C374" s="140" t="s">
        <v>4</v>
      </c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</row>
    <row r="375" spans="1:13" ht="15">
      <c r="A375" s="140" t="s">
        <v>5</v>
      </c>
      <c r="B375" s="140" t="s">
        <v>20</v>
      </c>
      <c r="C375" s="140" t="s">
        <v>6</v>
      </c>
      <c r="D375" s="140" t="s">
        <v>7</v>
      </c>
      <c r="E375" s="140" t="s">
        <v>21</v>
      </c>
      <c r="F375" s="140" t="s">
        <v>8</v>
      </c>
      <c r="G375" s="140" t="s">
        <v>9</v>
      </c>
      <c r="H375" s="140" t="s">
        <v>10</v>
      </c>
      <c r="I375" s="140"/>
      <c r="J375" s="140"/>
      <c r="K375" s="140"/>
      <c r="L375" s="140"/>
      <c r="M375" s="140" t="s">
        <v>11</v>
      </c>
    </row>
    <row r="376" spans="1:13" ht="15">
      <c r="A376" s="140"/>
      <c r="B376" s="140"/>
      <c r="C376" s="140"/>
      <c r="D376" s="140"/>
      <c r="E376" s="140"/>
      <c r="F376" s="140"/>
      <c r="G376" s="140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40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37" t="s">
        <v>34</v>
      </c>
      <c r="B378" s="105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f>'[1]бюджетная роспись 15-16гг.'!$J$19/1000</f>
        <v>1323.04</v>
      </c>
    </row>
    <row r="379" spans="1:13" ht="15">
      <c r="A379" s="138"/>
      <c r="B379" s="106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f>'[1]бюджетная роспись 15-16гг.'!$J$23/1000</f>
        <v>2197.4</v>
      </c>
    </row>
    <row r="380" spans="1:13" ht="15">
      <c r="A380" s="138"/>
      <c r="B380" s="106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f>'[1]бюджетная роспись 15-16гг.'!$J$30/1000</f>
        <v>333980.344</v>
      </c>
    </row>
    <row r="381" spans="1:13" ht="15">
      <c r="A381" s="138"/>
      <c r="B381" s="106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f>'[1]бюджетная роспись 15-16гг.'!$J$43/1000</f>
        <v>5641.88</v>
      </c>
    </row>
    <row r="382" spans="1:13" ht="15">
      <c r="A382" s="138"/>
      <c r="B382" s="106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f>'[1]бюджетная роспись 15-16гг.'!$J$56/1000</f>
        <v>656.47</v>
      </c>
    </row>
    <row r="383" spans="1:13" ht="15">
      <c r="A383" s="139"/>
      <c r="B383" s="107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f>'[1]бюджетная роспись 15-16гг.'!$J$58/1000</f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f>'[1]бюджетная роспись 15-16гг.'!$J$77/1000</f>
        <v>15153.4</v>
      </c>
    </row>
    <row r="385" spans="1:13" ht="15">
      <c r="A385" s="137" t="s">
        <v>42</v>
      </c>
      <c r="B385" s="134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f>'[1]бюджетная роспись 15-16гг.'!$J$82/1000</f>
        <v>23092.8</v>
      </c>
    </row>
    <row r="386" spans="1:13" ht="15">
      <c r="A386" s="138"/>
      <c r="B386" s="136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f>'[1]бюджетная роспись 15-16гг.'!$J$86/1000</f>
        <v>68.7</v>
      </c>
    </row>
    <row r="387" spans="1:13" ht="15">
      <c r="A387" s="138"/>
      <c r="B387" s="136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f>'[1]бюджетная роспись 15-16гг.'!$J$90/1000</f>
        <v>1438397.1</v>
      </c>
    </row>
    <row r="388" spans="1:13" ht="15">
      <c r="A388" s="139"/>
      <c r="B388" s="135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f>'[1]бюджетная роспись 15-16гг.'!$J$94/1000</f>
        <v>26975.6</v>
      </c>
    </row>
    <row r="389" spans="1:13" ht="15">
      <c r="A389" s="137" t="s">
        <v>44</v>
      </c>
      <c r="B389" s="134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f>'[1]бюджетная роспись 15-16гг.'!$J$100/1000</f>
        <v>319556.911</v>
      </c>
    </row>
    <row r="390" spans="1:13" ht="15">
      <c r="A390" s="139"/>
      <c r="B390" s="135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f>'[1]бюджетная роспись 15-16гг.'!$J$113/1000</f>
        <v>10521.136</v>
      </c>
    </row>
    <row r="391" spans="1:13" ht="15">
      <c r="A391" s="137" t="s">
        <v>48</v>
      </c>
      <c r="B391" s="134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f>'[1]бюджетная роспись 15-16гг.'!$J$172/1000</f>
        <v>1421956.9</v>
      </c>
    </row>
    <row r="392" spans="1:13" ht="15">
      <c r="A392" s="139"/>
      <c r="B392" s="135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f>'[1]бюджетная роспись 15-16гг.'!$J$175/1000</f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f>'[1]бюджетная роспись 15-16гг.'!$J$127/1000</f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f>'[1]бюджетная роспись 15-16гг.'!$J$141/1000</f>
        <v>8690</v>
      </c>
    </row>
    <row r="395" spans="1:13" ht="15">
      <c r="A395" s="137" t="s">
        <v>57</v>
      </c>
      <c r="B395" s="134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f>'[1]бюджетная роспись 15-16гг.'!$J$63/1000</f>
        <v>3018</v>
      </c>
    </row>
    <row r="396" spans="1:13" ht="15">
      <c r="A396" s="138"/>
      <c r="B396" s="136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f>'[1]бюджетная роспись 15-16гг.'!$J$66/1000</f>
        <v>61154.100000000006</v>
      </c>
    </row>
    <row r="397" spans="1:13" ht="15">
      <c r="A397" s="139"/>
      <c r="B397" s="135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f>'[1]бюджетная роспись 15-16гг.'!$J$69/1000</f>
        <v>1400.5</v>
      </c>
    </row>
    <row r="398" spans="1:13" ht="15">
      <c r="A398" s="137" t="s">
        <v>61</v>
      </c>
      <c r="B398" s="134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f>'[1]бюджетная роспись 15-16гг.'!$J$156/1000</f>
        <v>110952.5</v>
      </c>
    </row>
    <row r="399" spans="1:13" ht="15">
      <c r="A399" s="139"/>
      <c r="B399" s="135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f>'[1]бюджетная роспись 15-16гг.'!$J$159/1000</f>
        <v>2009.5</v>
      </c>
    </row>
    <row r="400" spans="1:13" ht="15">
      <c r="A400" s="137" t="s">
        <v>63</v>
      </c>
      <c r="B400" s="134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f>'[1]бюджетная роспись 15-16гг.'!$J$182/1000</f>
        <v>4635.23</v>
      </c>
    </row>
    <row r="401" spans="1:13" ht="15">
      <c r="A401" s="139"/>
      <c r="B401" s="135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f>'[1]бюджетная роспись 15-16гг.'!$J$185/1000</f>
        <v>110.67</v>
      </c>
    </row>
    <row r="402" spans="1:13" ht="15">
      <c r="A402" s="137" t="s">
        <v>65</v>
      </c>
      <c r="B402" s="134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39"/>
      <c r="B403" s="135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f>'[1]бюджетная роспись 15-16гг.'!$J$200/1000</f>
        <v>116678.2</v>
      </c>
    </row>
    <row r="407" spans="1:13" ht="15">
      <c r="A407" s="137" t="s">
        <v>77</v>
      </c>
      <c r="B407" s="134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f>'[1]бюджетная роспись 15-16гг.'!$J$214/1000</f>
        <v>5443.1</v>
      </c>
    </row>
    <row r="408" spans="1:13" ht="15">
      <c r="A408" s="138"/>
      <c r="B408" s="136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f>'[1]бюджетная роспись 15-16гг.'!$J$218/1000</f>
        <v>265</v>
      </c>
    </row>
    <row r="409" spans="1:13" ht="15">
      <c r="A409" s="138"/>
      <c r="B409" s="136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f>'[1]бюджетная роспись 15-16гг.'!$J$224/1000</f>
        <v>13.515</v>
      </c>
    </row>
    <row r="410" spans="1:13" ht="15">
      <c r="A410" s="139"/>
      <c r="B410" s="135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f>'[1]бюджетная роспись 15-16гг.'!$J$226/1000</f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30" t="s">
        <v>81</v>
      </c>
      <c r="B412" s="134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110</v>
      </c>
      <c r="L412" s="5" t="s">
        <v>86</v>
      </c>
      <c r="M412" s="10">
        <f>'[1]бюджетная роспись 15-16гг.'!$J$233/1000</f>
        <v>28285</v>
      </c>
    </row>
    <row r="413" spans="1:13" ht="15">
      <c r="A413" s="131"/>
      <c r="B413" s="136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110</v>
      </c>
      <c r="L413" s="5" t="s">
        <v>87</v>
      </c>
      <c r="M413" s="10">
        <f>'[1]бюджетная роспись 15-16гг.'!$J$236/1000</f>
        <v>4699.4</v>
      </c>
    </row>
    <row r="414" spans="1:13" ht="15">
      <c r="A414" s="131"/>
      <c r="B414" s="136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111</v>
      </c>
      <c r="L414" s="5" t="s">
        <v>87</v>
      </c>
      <c r="M414" s="10">
        <f>'[1]бюджетная роспись 15-16гг.'!$J$241/1000</f>
        <v>80.5</v>
      </c>
    </row>
    <row r="415" spans="1:13" ht="15">
      <c r="A415" s="131"/>
      <c r="B415" s="136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111</v>
      </c>
      <c r="L415" s="5" t="s">
        <v>30</v>
      </c>
      <c r="M415" s="10">
        <f>'[1]бюджетная роспись 15-16гг.'!$J$246/1000</f>
        <v>3449.3</v>
      </c>
    </row>
    <row r="416" spans="1:13" ht="15">
      <c r="A416" s="131"/>
      <c r="B416" s="136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111</v>
      </c>
      <c r="L416" s="5" t="s">
        <v>36</v>
      </c>
      <c r="M416" s="10">
        <f>'[1]бюджетная роспись 15-16гг.'!$J$254/1000</f>
        <v>128.4</v>
      </c>
    </row>
    <row r="417" spans="1:13" ht="15">
      <c r="A417" s="131"/>
      <c r="B417" s="136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111</v>
      </c>
      <c r="L417" s="5" t="s">
        <v>37</v>
      </c>
      <c r="M417" s="10">
        <f>'[1]бюджетная роспись 15-16гг.'!$J$256/1000</f>
        <v>4.4</v>
      </c>
    </row>
    <row r="418" spans="1:13" ht="15">
      <c r="A418" s="132"/>
      <c r="B418" s="135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112</v>
      </c>
      <c r="L418" s="5" t="s">
        <v>30</v>
      </c>
      <c r="M418" s="13">
        <f>'[1]бюджетная роспись 15-16гг.'!$J$192/1000</f>
        <v>1707.4</v>
      </c>
    </row>
    <row r="419" spans="1:13" ht="15">
      <c r="A419" s="130" t="s">
        <v>83</v>
      </c>
      <c r="B419" s="134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f>'[1]бюджетная роспись 15-16гг.'!$J$261/1000</f>
        <v>1878.7</v>
      </c>
    </row>
    <row r="420" spans="1:13" ht="15">
      <c r="A420" s="131"/>
      <c r="B420" s="136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f>'[1]бюджетная роспись 15-16гг.'!$J$264/1000</f>
        <v>340.5</v>
      </c>
    </row>
    <row r="421" spans="1:13" ht="15">
      <c r="A421" s="131"/>
      <c r="B421" s="136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f>'[1]бюджетная роспись 15-16гг.'!$J$268/1000</f>
        <v>253.6</v>
      </c>
    </row>
    <row r="422" spans="1:13" ht="15">
      <c r="A422" s="131"/>
      <c r="B422" s="136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f>'[1]бюджетная роспись 15-16гг.'!$J$273/1000</f>
        <v>2114.7</v>
      </c>
    </row>
    <row r="423" spans="1:13" ht="15">
      <c r="A423" s="131"/>
      <c r="B423" s="136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f>'[1]бюджетная роспись 15-16гг.'!$J$276/1000</f>
        <v>383.2</v>
      </c>
    </row>
    <row r="424" spans="1:13" ht="15">
      <c r="A424" s="131"/>
      <c r="B424" s="136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f>'[1]бюджетная роспись 15-16гг.'!$J$280/1000</f>
        <v>337.8</v>
      </c>
    </row>
    <row r="425" spans="1:13" ht="15">
      <c r="A425" s="131"/>
      <c r="B425" s="136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f>'[1]бюджетная роспись 15-16гг.'!$J$285/1000</f>
        <v>238.2</v>
      </c>
    </row>
    <row r="426" spans="1:13" ht="15">
      <c r="A426" s="132"/>
      <c r="B426" s="135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f>'[1]бюджетная роспись 15-16гг.'!$J$289/1000</f>
        <v>232.4</v>
      </c>
    </row>
    <row r="427" spans="1:13" ht="46.5" customHeight="1">
      <c r="A427" s="130" t="s">
        <v>91</v>
      </c>
      <c r="B427" s="134" t="s">
        <v>122</v>
      </c>
      <c r="C427" s="16"/>
      <c r="D427" s="16"/>
      <c r="E427" s="16"/>
      <c r="F427" s="17"/>
      <c r="G427" s="16"/>
      <c r="H427" s="5" t="s">
        <v>27</v>
      </c>
      <c r="I427" s="5" t="s">
        <v>93</v>
      </c>
      <c r="J427" s="5" t="s">
        <v>94</v>
      </c>
      <c r="K427" s="5" t="s">
        <v>95</v>
      </c>
      <c r="L427" s="5" t="s">
        <v>30</v>
      </c>
      <c r="M427" s="10">
        <f>'[1]бюджетная роспись 15-16гг.'!$J$297/1000</f>
        <v>202.3</v>
      </c>
    </row>
    <row r="428" spans="1:13" ht="46.5" customHeight="1">
      <c r="A428" s="132"/>
      <c r="B428" s="135"/>
      <c r="C428" s="16"/>
      <c r="D428" s="16"/>
      <c r="E428" s="16"/>
      <c r="F428" s="17"/>
      <c r="G428" s="16"/>
      <c r="H428" s="5" t="s">
        <v>27</v>
      </c>
      <c r="I428" s="5" t="s">
        <v>93</v>
      </c>
      <c r="J428" s="5" t="s">
        <v>94</v>
      </c>
      <c r="K428" s="5" t="s">
        <v>95</v>
      </c>
      <c r="L428" s="5" t="s">
        <v>96</v>
      </c>
      <c r="M428" s="10">
        <f>'[1]бюджетная роспись 15-16гг.'!$J$300/1000</f>
        <v>63222</v>
      </c>
    </row>
    <row r="429" spans="1:13" ht="15" customHeight="1">
      <c r="A429" s="130" t="s">
        <v>99</v>
      </c>
      <c r="B429" s="134" t="s">
        <v>123</v>
      </c>
      <c r="C429" s="16"/>
      <c r="D429" s="16"/>
      <c r="E429" s="16"/>
      <c r="F429" s="17"/>
      <c r="G429" s="16"/>
      <c r="H429" s="5" t="s">
        <v>27</v>
      </c>
      <c r="I429" s="5" t="s">
        <v>93</v>
      </c>
      <c r="J429" s="5" t="s">
        <v>94</v>
      </c>
      <c r="K429" s="5" t="s">
        <v>97</v>
      </c>
      <c r="L429" s="5" t="s">
        <v>30</v>
      </c>
      <c r="M429" s="10">
        <f>'[1]бюджетная роспись 15-16гг.'!$J$304/1000</f>
        <v>41</v>
      </c>
    </row>
    <row r="430" spans="1:13" ht="15">
      <c r="A430" s="131"/>
      <c r="B430" s="136"/>
      <c r="C430" s="16"/>
      <c r="D430" s="16"/>
      <c r="E430" s="16"/>
      <c r="F430" s="17"/>
      <c r="G430" s="16"/>
      <c r="H430" s="5" t="s">
        <v>27</v>
      </c>
      <c r="I430" s="5" t="s">
        <v>93</v>
      </c>
      <c r="J430" s="5" t="s">
        <v>94</v>
      </c>
      <c r="K430" s="5" t="s">
        <v>97</v>
      </c>
      <c r="L430" s="5" t="s">
        <v>98</v>
      </c>
      <c r="M430" s="10">
        <f>'[1]бюджетная роспись 15-16гг.'!$J$307/1000</f>
        <v>13702.8</v>
      </c>
    </row>
    <row r="431" spans="1:13" ht="15" customHeight="1">
      <c r="A431" s="131"/>
      <c r="B431" s="136"/>
      <c r="C431" s="16"/>
      <c r="D431" s="16"/>
      <c r="E431" s="16"/>
      <c r="F431" s="17"/>
      <c r="G431" s="16"/>
      <c r="H431" s="5" t="s">
        <v>27</v>
      </c>
      <c r="I431" s="5" t="s">
        <v>93</v>
      </c>
      <c r="J431" s="5" t="s">
        <v>94</v>
      </c>
      <c r="K431" s="5" t="s">
        <v>103</v>
      </c>
      <c r="L431" s="5" t="s">
        <v>30</v>
      </c>
      <c r="M431" s="10">
        <f>'[1]бюджетная роспись 15-16гг.'!$J$311/1000</f>
        <v>16.9</v>
      </c>
    </row>
    <row r="432" spans="1:13" ht="15">
      <c r="A432" s="131"/>
      <c r="B432" s="136"/>
      <c r="C432" s="16"/>
      <c r="D432" s="16"/>
      <c r="E432" s="16"/>
      <c r="F432" s="17"/>
      <c r="G432" s="16"/>
      <c r="H432" s="5" t="s">
        <v>27</v>
      </c>
      <c r="I432" s="5" t="s">
        <v>93</v>
      </c>
      <c r="J432" s="5" t="s">
        <v>94</v>
      </c>
      <c r="K432" s="5" t="s">
        <v>103</v>
      </c>
      <c r="L432" s="5" t="s">
        <v>98</v>
      </c>
      <c r="M432" s="10">
        <f>'[1]бюджетная роспись 15-16гг.'!$J$314/1000</f>
        <v>8252.4</v>
      </c>
    </row>
    <row r="433" spans="1:13" ht="15" customHeight="1">
      <c r="A433" s="131"/>
      <c r="B433" s="136"/>
      <c r="C433" s="16"/>
      <c r="D433" s="16"/>
      <c r="E433" s="16"/>
      <c r="F433" s="17"/>
      <c r="G433" s="16"/>
      <c r="H433" s="5" t="s">
        <v>27</v>
      </c>
      <c r="I433" s="5" t="s">
        <v>93</v>
      </c>
      <c r="J433" s="5" t="s">
        <v>94</v>
      </c>
      <c r="K433" s="5" t="s">
        <v>104</v>
      </c>
      <c r="L433" s="5" t="s">
        <v>30</v>
      </c>
      <c r="M433" s="10">
        <f>'[1]бюджетная роспись 15-16гг.'!$J$318/1000</f>
        <v>220.2</v>
      </c>
    </row>
    <row r="434" spans="1:13" ht="15">
      <c r="A434" s="132"/>
      <c r="B434" s="135"/>
      <c r="C434" s="16"/>
      <c r="D434" s="16"/>
      <c r="E434" s="16"/>
      <c r="F434" s="17"/>
      <c r="G434" s="16"/>
      <c r="H434" s="5" t="s">
        <v>27</v>
      </c>
      <c r="I434" s="5" t="s">
        <v>93</v>
      </c>
      <c r="J434" s="5" t="s">
        <v>94</v>
      </c>
      <c r="K434" s="5" t="s">
        <v>104</v>
      </c>
      <c r="L434" s="5" t="s">
        <v>98</v>
      </c>
      <c r="M434" s="10">
        <f>'[1]бюджетная роспись 15-16гг.'!$J$321/1000</f>
        <v>73398.1</v>
      </c>
    </row>
    <row r="435" spans="1:13" ht="165.75">
      <c r="A435" s="6" t="s">
        <v>108</v>
      </c>
      <c r="B435" s="6" t="s">
        <v>124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109</v>
      </c>
      <c r="L435" s="5" t="s">
        <v>96</v>
      </c>
      <c r="M435" s="10">
        <f>'[1]бюджетная роспись 15-16гг.'!$J$166/1000</f>
        <v>3578.4</v>
      </c>
    </row>
    <row r="436" spans="1:13" ht="15">
      <c r="A436" s="133" t="s">
        <v>19</v>
      </c>
      <c r="B436" s="133"/>
      <c r="C436" s="133"/>
      <c r="D436" s="133"/>
      <c r="E436" s="133"/>
      <c r="F436" s="133"/>
      <c r="G436" s="133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A25:A28"/>
    <mergeCell ref="B25:B28"/>
    <mergeCell ref="G25:G28"/>
    <mergeCell ref="A29:A30"/>
    <mergeCell ref="B29:B30"/>
    <mergeCell ref="G29:G30"/>
    <mergeCell ref="A31:A32"/>
    <mergeCell ref="B31:B32"/>
    <mergeCell ref="G31:G32"/>
    <mergeCell ref="A35:A37"/>
    <mergeCell ref="B35:B37"/>
    <mergeCell ref="G35:G37"/>
    <mergeCell ref="A38:A39"/>
    <mergeCell ref="B38:B39"/>
    <mergeCell ref="G38:G39"/>
    <mergeCell ref="A40:A41"/>
    <mergeCell ref="B40:B41"/>
    <mergeCell ref="G40:G41"/>
    <mergeCell ref="A42:A43"/>
    <mergeCell ref="B42:B43"/>
    <mergeCell ref="G42:G43"/>
    <mergeCell ref="A47:A50"/>
    <mergeCell ref="B47:B50"/>
    <mergeCell ref="G47:G50"/>
    <mergeCell ref="A52:A58"/>
    <mergeCell ref="B52:B58"/>
    <mergeCell ref="G52:G58"/>
    <mergeCell ref="A59:A66"/>
    <mergeCell ref="B59:B66"/>
    <mergeCell ref="G59:G66"/>
    <mergeCell ref="B69:B74"/>
    <mergeCell ref="A69:A74"/>
    <mergeCell ref="G69:G74"/>
    <mergeCell ref="A67:A68"/>
    <mergeCell ref="B67:B68"/>
    <mergeCell ref="G67:G68"/>
    <mergeCell ref="A76:G76"/>
    <mergeCell ref="A79:M79"/>
    <mergeCell ref="A80:M80"/>
    <mergeCell ref="A81:M81"/>
    <mergeCell ref="A82:M82"/>
    <mergeCell ref="A83:M83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H87:L87"/>
    <mergeCell ref="M87:M88"/>
    <mergeCell ref="A90:A95"/>
    <mergeCell ref="B90:B95"/>
    <mergeCell ref="A97:A100"/>
    <mergeCell ref="B97:B100"/>
    <mergeCell ref="A101:A102"/>
    <mergeCell ref="B101:B102"/>
    <mergeCell ref="A103:A104"/>
    <mergeCell ref="B103:B104"/>
    <mergeCell ref="A107:A109"/>
    <mergeCell ref="B107:B109"/>
    <mergeCell ref="A110:A111"/>
    <mergeCell ref="B110:B111"/>
    <mergeCell ref="A112:A113"/>
    <mergeCell ref="B112:B113"/>
    <mergeCell ref="A114:A115"/>
    <mergeCell ref="B114:B115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48:G148"/>
    <mergeCell ref="A151:M151"/>
    <mergeCell ref="A152:M152"/>
    <mergeCell ref="A153:M153"/>
    <mergeCell ref="B141:B146"/>
    <mergeCell ref="A141:A146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F159:F160"/>
    <mergeCell ref="G159:G160"/>
    <mergeCell ref="H159:L159"/>
    <mergeCell ref="M159:M160"/>
    <mergeCell ref="A162:A167"/>
    <mergeCell ref="B162:B167"/>
    <mergeCell ref="A169:A172"/>
    <mergeCell ref="B169:B172"/>
    <mergeCell ref="A173:A174"/>
    <mergeCell ref="B173:B174"/>
    <mergeCell ref="A175:A176"/>
    <mergeCell ref="B175:B176"/>
    <mergeCell ref="A179:A181"/>
    <mergeCell ref="B179:B181"/>
    <mergeCell ref="A182:A183"/>
    <mergeCell ref="B182:B183"/>
    <mergeCell ref="A184:A185"/>
    <mergeCell ref="B184:B185"/>
    <mergeCell ref="A186:A187"/>
    <mergeCell ref="B186:B187"/>
    <mergeCell ref="A191:A194"/>
    <mergeCell ref="B191:B194"/>
    <mergeCell ref="A196:A202"/>
    <mergeCell ref="B196:B202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A245:A246"/>
    <mergeCell ref="B245:B246"/>
    <mergeCell ref="A247:A248"/>
    <mergeCell ref="B247:B248"/>
    <mergeCell ref="A251:A253"/>
    <mergeCell ref="B251:B253"/>
    <mergeCell ref="A254:A255"/>
    <mergeCell ref="B254:B255"/>
    <mergeCell ref="A256:A257"/>
    <mergeCell ref="B256:B257"/>
    <mergeCell ref="A258:A259"/>
    <mergeCell ref="B258:B259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92:G292"/>
    <mergeCell ref="A295:M295"/>
    <mergeCell ref="A296:M296"/>
    <mergeCell ref="A297:M297"/>
    <mergeCell ref="B285:B290"/>
    <mergeCell ref="A285:A290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F303:F304"/>
    <mergeCell ref="G303:G304"/>
    <mergeCell ref="H303:L303"/>
    <mergeCell ref="M303:M304"/>
    <mergeCell ref="A306:A311"/>
    <mergeCell ref="B306:B311"/>
    <mergeCell ref="A313:A316"/>
    <mergeCell ref="B313:B316"/>
    <mergeCell ref="A317:A318"/>
    <mergeCell ref="B317:B318"/>
    <mergeCell ref="A319:A320"/>
    <mergeCell ref="B319:B320"/>
    <mergeCell ref="A323:A325"/>
    <mergeCell ref="B323:B325"/>
    <mergeCell ref="A326:A327"/>
    <mergeCell ref="B326:B327"/>
    <mergeCell ref="A328:A329"/>
    <mergeCell ref="B328:B329"/>
    <mergeCell ref="A330:A331"/>
    <mergeCell ref="B330:B331"/>
    <mergeCell ref="A335:A338"/>
    <mergeCell ref="B335:B338"/>
    <mergeCell ref="A340:A346"/>
    <mergeCell ref="B340:B346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A389:A390"/>
    <mergeCell ref="B389:B390"/>
    <mergeCell ref="A391:A392"/>
    <mergeCell ref="B391:B392"/>
    <mergeCell ref="A395:A397"/>
    <mergeCell ref="B395:B397"/>
    <mergeCell ref="B419:B426"/>
    <mergeCell ref="A398:A399"/>
    <mergeCell ref="B398:B399"/>
    <mergeCell ref="A400:A401"/>
    <mergeCell ref="B400:B401"/>
    <mergeCell ref="A402:A403"/>
    <mergeCell ref="B402:B403"/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Протокольная часть</cp:lastModifiedBy>
  <cp:lastPrinted>2016-12-22T08:45:39Z</cp:lastPrinted>
  <dcterms:created xsi:type="dcterms:W3CDTF">2014-06-08T13:29:20Z</dcterms:created>
  <dcterms:modified xsi:type="dcterms:W3CDTF">2017-02-27T14:01:06Z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