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9D400E8-899F-4263-AD02-FF836A55C5DF}" xr6:coauthVersionLast="45" xr6:coauthVersionMax="45" xr10:uidLastSave="{00000000-0000-0000-0000-000000000000}"/>
  <bookViews>
    <workbookView xWindow="-60" yWindow="-60" windowWidth="28920" windowHeight="15660" activeTab="1" xr2:uid="{00000000-000D-0000-FFFF-FFFF00000000}"/>
  </bookViews>
  <sheets>
    <sheet name="Диаграмма1" sheetId="37" r:id="rId1"/>
    <sheet name="Проект" sheetId="36" r:id="rId2"/>
  </sheets>
  <definedNames>
    <definedName name="_xlnm.Print_Titles" localSheetId="1">Проект!#REF!</definedName>
    <definedName name="_xlnm.Print_Area" localSheetId="1">Проект!$A$1:$M$563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8" i="36" l="1"/>
  <c r="F252" i="36"/>
  <c r="F251" i="36"/>
  <c r="F250" i="36"/>
  <c r="F249" i="36"/>
  <c r="F248" i="36"/>
  <c r="F247" i="36"/>
  <c r="F246" i="36"/>
  <c r="K245" i="36"/>
  <c r="J245" i="36"/>
  <c r="I245" i="36"/>
  <c r="H245" i="36"/>
  <c r="G245" i="36"/>
  <c r="F245" i="36" l="1"/>
  <c r="G29" i="36" l="1"/>
  <c r="G21" i="36"/>
  <c r="I439" i="36" l="1"/>
  <c r="H439" i="36"/>
  <c r="I438" i="36"/>
  <c r="H438" i="36"/>
  <c r="I437" i="36"/>
  <c r="H437" i="36"/>
  <c r="I436" i="36"/>
  <c r="H436" i="36"/>
  <c r="I435" i="36"/>
  <c r="H435" i="36"/>
  <c r="I434" i="36"/>
  <c r="H434" i="36"/>
  <c r="I433" i="36"/>
  <c r="H433" i="36"/>
  <c r="G432" i="36"/>
  <c r="F432" i="36" s="1"/>
  <c r="I431" i="36"/>
  <c r="H431" i="36"/>
  <c r="I430" i="36"/>
  <c r="H430" i="36"/>
  <c r="I429" i="36"/>
  <c r="H429" i="36"/>
  <c r="I428" i="36"/>
  <c r="H428" i="36"/>
  <c r="I427" i="36"/>
  <c r="H427" i="36"/>
  <c r="I426" i="36"/>
  <c r="H426" i="36"/>
  <c r="I425" i="36"/>
  <c r="H425" i="36"/>
  <c r="G424" i="36"/>
  <c r="F424" i="36" s="1"/>
  <c r="I423" i="36"/>
  <c r="H423" i="36"/>
  <c r="I422" i="36"/>
  <c r="H422" i="36"/>
  <c r="I421" i="36"/>
  <c r="H421" i="36"/>
  <c r="I420" i="36"/>
  <c r="H420" i="36"/>
  <c r="I419" i="36"/>
  <c r="H419" i="36"/>
  <c r="I418" i="36"/>
  <c r="H418" i="36"/>
  <c r="I417" i="36"/>
  <c r="H417" i="36"/>
  <c r="G416" i="36"/>
  <c r="F416" i="36" s="1"/>
  <c r="I415" i="36"/>
  <c r="H415" i="36"/>
  <c r="I414" i="36"/>
  <c r="H414" i="36"/>
  <c r="I413" i="36"/>
  <c r="H413" i="36"/>
  <c r="I412" i="36"/>
  <c r="H412" i="36"/>
  <c r="I411" i="36"/>
  <c r="H411" i="36"/>
  <c r="I410" i="36"/>
  <c r="H410" i="36"/>
  <c r="I409" i="36"/>
  <c r="H409" i="36"/>
  <c r="G408" i="36"/>
  <c r="F408" i="36" s="1"/>
  <c r="I407" i="36"/>
  <c r="H407" i="36"/>
  <c r="I406" i="36"/>
  <c r="H406" i="36"/>
  <c r="G406" i="36"/>
  <c r="I405" i="36"/>
  <c r="H405" i="36"/>
  <c r="G405" i="36"/>
  <c r="I404" i="36"/>
  <c r="H404" i="36"/>
  <c r="G404" i="36"/>
  <c r="I403" i="36"/>
  <c r="H403" i="36"/>
  <c r="G403" i="36"/>
  <c r="I402" i="36"/>
  <c r="H402" i="36"/>
  <c r="G402" i="36"/>
  <c r="I401" i="36"/>
  <c r="H401" i="36"/>
  <c r="G401" i="36"/>
  <c r="G400" i="36"/>
  <c r="F400" i="36" s="1"/>
  <c r="F308" i="36"/>
  <c r="F307" i="36"/>
  <c r="F306" i="36"/>
  <c r="F305" i="36"/>
  <c r="F304" i="36"/>
  <c r="F303" i="36"/>
  <c r="F302" i="36"/>
  <c r="G301" i="36"/>
  <c r="F301" i="36" s="1"/>
  <c r="F236" i="36"/>
  <c r="F235" i="36"/>
  <c r="F234" i="36"/>
  <c r="F233" i="36"/>
  <c r="F232" i="36"/>
  <c r="F231" i="36"/>
  <c r="F230" i="36"/>
  <c r="G229" i="36"/>
  <c r="F229" i="36" s="1"/>
  <c r="F172" i="36"/>
  <c r="F171" i="36"/>
  <c r="F170" i="36"/>
  <c r="F169" i="36"/>
  <c r="F168" i="36"/>
  <c r="F167" i="36"/>
  <c r="F166" i="36"/>
  <c r="G165" i="36"/>
  <c r="F165" i="36" s="1"/>
  <c r="F156" i="36"/>
  <c r="F155" i="36"/>
  <c r="F154" i="36"/>
  <c r="F153" i="36"/>
  <c r="F152" i="36"/>
  <c r="F151" i="36"/>
  <c r="F150" i="36"/>
  <c r="G149" i="36"/>
  <c r="F149" i="36" s="1"/>
  <c r="F124" i="36"/>
  <c r="F123" i="36"/>
  <c r="F122" i="36"/>
  <c r="F121" i="36"/>
  <c r="F120" i="36"/>
  <c r="F119" i="36"/>
  <c r="F118" i="36"/>
  <c r="G117" i="36"/>
  <c r="F117" i="36" s="1"/>
  <c r="F116" i="36"/>
  <c r="F115" i="36"/>
  <c r="F114" i="36"/>
  <c r="F113" i="36"/>
  <c r="F112" i="36"/>
  <c r="F111" i="36"/>
  <c r="F110" i="36"/>
  <c r="G109" i="36"/>
  <c r="F109" i="36" s="1"/>
  <c r="F84" i="36"/>
  <c r="F83" i="36"/>
  <c r="F82" i="36"/>
  <c r="F81" i="36"/>
  <c r="F80" i="36"/>
  <c r="F79" i="36"/>
  <c r="F78" i="36"/>
  <c r="G77" i="36"/>
  <c r="F77" i="36" s="1"/>
  <c r="F76" i="36"/>
  <c r="F75" i="36"/>
  <c r="F74" i="36"/>
  <c r="F73" i="36"/>
  <c r="F72" i="36"/>
  <c r="F71" i="36"/>
  <c r="F70" i="36"/>
  <c r="G69" i="36"/>
  <c r="F69" i="36" s="1"/>
  <c r="F68" i="36"/>
  <c r="F67" i="36"/>
  <c r="F66" i="36"/>
  <c r="F65" i="36"/>
  <c r="F64" i="36"/>
  <c r="F63" i="36"/>
  <c r="F62" i="36"/>
  <c r="G61" i="36"/>
  <c r="F61" i="36" s="1"/>
  <c r="F60" i="36"/>
  <c r="F59" i="36"/>
  <c r="F58" i="36"/>
  <c r="F57" i="36"/>
  <c r="F56" i="36"/>
  <c r="F55" i="36"/>
  <c r="F54" i="36"/>
  <c r="G53" i="36"/>
  <c r="F53" i="36" s="1"/>
  <c r="F52" i="36"/>
  <c r="F51" i="36"/>
  <c r="F50" i="36"/>
  <c r="F49" i="36"/>
  <c r="F48" i="36"/>
  <c r="F47" i="36"/>
  <c r="F46" i="36"/>
  <c r="G45" i="36"/>
  <c r="F45" i="36" s="1"/>
  <c r="F44" i="36"/>
  <c r="F43" i="36"/>
  <c r="F42" i="36"/>
  <c r="F41" i="36"/>
  <c r="F40" i="36"/>
  <c r="F39" i="36"/>
  <c r="F38" i="36"/>
  <c r="G37" i="36"/>
  <c r="F37" i="36" s="1"/>
  <c r="F20" i="36"/>
  <c r="F19" i="36"/>
  <c r="F18" i="36"/>
  <c r="F17" i="36"/>
  <c r="F16" i="36"/>
  <c r="F15" i="36"/>
  <c r="F14" i="36"/>
  <c r="G13" i="36"/>
  <c r="F13" i="36" s="1"/>
  <c r="I455" i="36"/>
  <c r="H455" i="36"/>
  <c r="I454" i="36"/>
  <c r="H454" i="36"/>
  <c r="I453" i="36"/>
  <c r="H453" i="36"/>
  <c r="I452" i="36"/>
  <c r="H452" i="36"/>
  <c r="I451" i="36"/>
  <c r="H451" i="36"/>
  <c r="I450" i="36"/>
  <c r="H450" i="36"/>
  <c r="I449" i="36"/>
  <c r="H449" i="36"/>
  <c r="G448" i="36"/>
  <c r="F448" i="36" s="1"/>
  <c r="I349" i="36"/>
  <c r="H349" i="36"/>
  <c r="G197" i="36"/>
  <c r="F197" i="36" s="1"/>
  <c r="H133" i="36"/>
  <c r="H157" i="36"/>
  <c r="H237" i="36"/>
  <c r="H253" i="36"/>
  <c r="H261" i="36"/>
  <c r="H333" i="36"/>
  <c r="F333" i="36" s="1"/>
  <c r="H368" i="36"/>
  <c r="H376" i="36"/>
  <c r="H498" i="36"/>
  <c r="H499" i="36"/>
  <c r="H500" i="36"/>
  <c r="H501" i="36"/>
  <c r="H502" i="36"/>
  <c r="H503" i="36"/>
  <c r="H531" i="36"/>
  <c r="H539" i="36"/>
  <c r="H547" i="36"/>
  <c r="H555" i="36"/>
  <c r="I237" i="36"/>
  <c r="I261" i="36"/>
  <c r="I357" i="36"/>
  <c r="I368" i="36"/>
  <c r="I376" i="36"/>
  <c r="I491" i="36"/>
  <c r="I492" i="36"/>
  <c r="I493" i="36"/>
  <c r="I494" i="36"/>
  <c r="I495" i="36"/>
  <c r="I531" i="36"/>
  <c r="I539" i="36"/>
  <c r="I547" i="36"/>
  <c r="I555" i="36"/>
  <c r="G5" i="36"/>
  <c r="F21" i="36"/>
  <c r="F29" i="36"/>
  <c r="G85" i="36"/>
  <c r="F85" i="36" s="1"/>
  <c r="G93" i="36"/>
  <c r="F93" i="36" s="1"/>
  <c r="G101" i="36"/>
  <c r="F101" i="36" s="1"/>
  <c r="G125" i="36"/>
  <c r="F125" i="36" s="1"/>
  <c r="G133" i="36"/>
  <c r="G141" i="36"/>
  <c r="F141" i="36" s="1"/>
  <c r="G157" i="36"/>
  <c r="F157" i="36" s="1"/>
  <c r="G173" i="36"/>
  <c r="F173" i="36" s="1"/>
  <c r="G181" i="36"/>
  <c r="F181" i="36" s="1"/>
  <c r="G189" i="36"/>
  <c r="F189" i="36" s="1"/>
  <c r="G205" i="36"/>
  <c r="F205" i="36" s="1"/>
  <c r="G213" i="36"/>
  <c r="F213" i="36" s="1"/>
  <c r="G221" i="36"/>
  <c r="F221" i="36" s="1"/>
  <c r="G237" i="36"/>
  <c r="G253" i="36"/>
  <c r="G261" i="36"/>
  <c r="G269" i="36"/>
  <c r="F269" i="36" s="1"/>
  <c r="G277" i="36"/>
  <c r="F277" i="36" s="1"/>
  <c r="G285" i="36"/>
  <c r="F285" i="36" s="1"/>
  <c r="G293" i="36"/>
  <c r="F293" i="36" s="1"/>
  <c r="G309" i="36"/>
  <c r="F309" i="36" s="1"/>
  <c r="G317" i="36"/>
  <c r="F317" i="36" s="1"/>
  <c r="G325" i="36"/>
  <c r="F325" i="36" s="1"/>
  <c r="G341" i="36"/>
  <c r="G349" i="36"/>
  <c r="G372" i="36"/>
  <c r="G373" i="36"/>
  <c r="G374" i="36"/>
  <c r="G375" i="36"/>
  <c r="G376" i="36"/>
  <c r="G384" i="36"/>
  <c r="F384" i="36" s="1"/>
  <c r="G392" i="36"/>
  <c r="F392" i="36" s="1"/>
  <c r="G440" i="36"/>
  <c r="F440" i="36" s="1"/>
  <c r="G456" i="36"/>
  <c r="F456" i="36" s="1"/>
  <c r="G464" i="36"/>
  <c r="G472" i="36"/>
  <c r="G480" i="36"/>
  <c r="F480" i="36" s="1"/>
  <c r="G488" i="36"/>
  <c r="G496" i="36"/>
  <c r="G504" i="36"/>
  <c r="F504" i="36" s="1"/>
  <c r="G512" i="36"/>
  <c r="F512" i="36" s="1"/>
  <c r="G520" i="36"/>
  <c r="F520" i="36" s="1"/>
  <c r="G531" i="36"/>
  <c r="G539" i="36"/>
  <c r="G547" i="36"/>
  <c r="G555" i="36"/>
  <c r="J237" i="36"/>
  <c r="J566" i="36" s="1"/>
  <c r="K237" i="36"/>
  <c r="K566" i="36" s="1"/>
  <c r="F239" i="36"/>
  <c r="F182" i="36"/>
  <c r="L562" i="36"/>
  <c r="K562" i="36"/>
  <c r="J562" i="36"/>
  <c r="I562" i="36"/>
  <c r="H562" i="36"/>
  <c r="L561" i="36"/>
  <c r="K561" i="36"/>
  <c r="J561" i="36"/>
  <c r="I561" i="36"/>
  <c r="H561" i="36"/>
  <c r="L560" i="36"/>
  <c r="K560" i="36"/>
  <c r="J560" i="36"/>
  <c r="I560" i="36"/>
  <c r="H560" i="36"/>
  <c r="L559" i="36"/>
  <c r="K559" i="36"/>
  <c r="J559" i="36"/>
  <c r="I559" i="36"/>
  <c r="H559" i="36"/>
  <c r="L558" i="36"/>
  <c r="K558" i="36"/>
  <c r="J558" i="36"/>
  <c r="I558" i="36"/>
  <c r="L557" i="36"/>
  <c r="K557" i="36"/>
  <c r="J557" i="36"/>
  <c r="I557" i="36"/>
  <c r="F557" i="36" s="1"/>
  <c r="L556" i="36"/>
  <c r="K556" i="36"/>
  <c r="J556" i="36"/>
  <c r="I556" i="36"/>
  <c r="F556" i="36" s="1"/>
  <c r="L555" i="36"/>
  <c r="K555" i="36"/>
  <c r="J555" i="36"/>
  <c r="L554" i="36"/>
  <c r="K554" i="36"/>
  <c r="J554" i="36"/>
  <c r="I554" i="36"/>
  <c r="H554" i="36"/>
  <c r="L553" i="36"/>
  <c r="K553" i="36"/>
  <c r="J553" i="36"/>
  <c r="I553" i="36"/>
  <c r="H553" i="36"/>
  <c r="L552" i="36"/>
  <c r="K552" i="36"/>
  <c r="J552" i="36"/>
  <c r="I552" i="36"/>
  <c r="H552" i="36"/>
  <c r="L551" i="36"/>
  <c r="K551" i="36"/>
  <c r="J551" i="36"/>
  <c r="I551" i="36"/>
  <c r="H551" i="36"/>
  <c r="L550" i="36"/>
  <c r="K550" i="36"/>
  <c r="J550" i="36"/>
  <c r="I550" i="36"/>
  <c r="H550" i="36"/>
  <c r="L549" i="36"/>
  <c r="K549" i="36"/>
  <c r="J549" i="36"/>
  <c r="I549" i="36"/>
  <c r="H549" i="36"/>
  <c r="L548" i="36"/>
  <c r="K548" i="36"/>
  <c r="J548" i="36"/>
  <c r="I548" i="36"/>
  <c r="H548" i="36"/>
  <c r="L547" i="36"/>
  <c r="K547" i="36"/>
  <c r="J547" i="36"/>
  <c r="L546" i="36"/>
  <c r="K546" i="36"/>
  <c r="J546" i="36"/>
  <c r="I546" i="36"/>
  <c r="H546" i="36"/>
  <c r="L545" i="36"/>
  <c r="K545" i="36"/>
  <c r="J545" i="36"/>
  <c r="I545" i="36"/>
  <c r="H545" i="36"/>
  <c r="L544" i="36"/>
  <c r="K544" i="36"/>
  <c r="J544" i="36"/>
  <c r="I544" i="36"/>
  <c r="H544" i="36"/>
  <c r="L543" i="36"/>
  <c r="K543" i="36"/>
  <c r="J543" i="36"/>
  <c r="I543" i="36"/>
  <c r="H543" i="36"/>
  <c r="L542" i="36"/>
  <c r="K542" i="36"/>
  <c r="J542" i="36"/>
  <c r="I542" i="36"/>
  <c r="H542" i="36"/>
  <c r="L541" i="36"/>
  <c r="K541" i="36"/>
  <c r="J541" i="36"/>
  <c r="I541" i="36"/>
  <c r="H541" i="36"/>
  <c r="L540" i="36"/>
  <c r="K540" i="36"/>
  <c r="J540" i="36"/>
  <c r="I540" i="36"/>
  <c r="H540" i="36"/>
  <c r="L539" i="36"/>
  <c r="K539" i="36"/>
  <c r="J539" i="36"/>
  <c r="L538" i="36"/>
  <c r="K538" i="36"/>
  <c r="J538" i="36"/>
  <c r="I538" i="36"/>
  <c r="H538" i="36"/>
  <c r="L537" i="36"/>
  <c r="K537" i="36"/>
  <c r="J537" i="36"/>
  <c r="I537" i="36"/>
  <c r="H537" i="36"/>
  <c r="L536" i="36"/>
  <c r="K536" i="36"/>
  <c r="J536" i="36"/>
  <c r="I536" i="36"/>
  <c r="H536" i="36"/>
  <c r="L535" i="36"/>
  <c r="K535" i="36"/>
  <c r="J535" i="36"/>
  <c r="I535" i="36"/>
  <c r="H535" i="36"/>
  <c r="L534" i="36"/>
  <c r="K534" i="36"/>
  <c r="J534" i="36"/>
  <c r="I534" i="36"/>
  <c r="H534" i="36"/>
  <c r="L533" i="36"/>
  <c r="K533" i="36"/>
  <c r="J533" i="36"/>
  <c r="I533" i="36"/>
  <c r="H533" i="36"/>
  <c r="L532" i="36"/>
  <c r="K532" i="36"/>
  <c r="J532" i="36"/>
  <c r="I532" i="36"/>
  <c r="H532" i="36"/>
  <c r="L531" i="36"/>
  <c r="K531" i="36"/>
  <c r="J531" i="36"/>
  <c r="I527" i="36"/>
  <c r="H527" i="36"/>
  <c r="I526" i="36"/>
  <c r="H526" i="36"/>
  <c r="I525" i="36"/>
  <c r="H525" i="36"/>
  <c r="I524" i="36"/>
  <c r="H524" i="36"/>
  <c r="I523" i="36"/>
  <c r="H523" i="36"/>
  <c r="I522" i="36"/>
  <c r="H522" i="36"/>
  <c r="I521" i="36"/>
  <c r="H521" i="36"/>
  <c r="I519" i="36"/>
  <c r="H519" i="36"/>
  <c r="I518" i="36"/>
  <c r="H518" i="36"/>
  <c r="I517" i="36"/>
  <c r="H517" i="36"/>
  <c r="I516" i="36"/>
  <c r="H516" i="36"/>
  <c r="I515" i="36"/>
  <c r="H515" i="36"/>
  <c r="I514" i="36"/>
  <c r="H514" i="36"/>
  <c r="I513" i="36"/>
  <c r="H513" i="36"/>
  <c r="I511" i="36"/>
  <c r="H511" i="36"/>
  <c r="I510" i="36"/>
  <c r="H510" i="36"/>
  <c r="I509" i="36"/>
  <c r="H509" i="36"/>
  <c r="I508" i="36"/>
  <c r="H508" i="36"/>
  <c r="I507" i="36"/>
  <c r="H507" i="36"/>
  <c r="I506" i="36"/>
  <c r="H506" i="36"/>
  <c r="I505" i="36"/>
  <c r="H505" i="36"/>
  <c r="I503" i="36"/>
  <c r="I502" i="36"/>
  <c r="I501" i="36"/>
  <c r="I500" i="36"/>
  <c r="I499" i="36"/>
  <c r="I498" i="36"/>
  <c r="I497" i="36"/>
  <c r="F497" i="36" s="1"/>
  <c r="H495" i="36"/>
  <c r="H494" i="36"/>
  <c r="H493" i="36"/>
  <c r="H492" i="36"/>
  <c r="H491" i="36"/>
  <c r="F491" i="36" s="1"/>
  <c r="F490" i="36"/>
  <c r="F489" i="36"/>
  <c r="I487" i="36"/>
  <c r="H487" i="36"/>
  <c r="I486" i="36"/>
  <c r="H486" i="36"/>
  <c r="I485" i="36"/>
  <c r="H485" i="36"/>
  <c r="I484" i="36"/>
  <c r="H484" i="36"/>
  <c r="I483" i="36"/>
  <c r="H483" i="36"/>
  <c r="I482" i="36"/>
  <c r="H482" i="36"/>
  <c r="I481" i="36"/>
  <c r="H481" i="36"/>
  <c r="I479" i="36"/>
  <c r="H479" i="36"/>
  <c r="I478" i="36"/>
  <c r="H478" i="36"/>
  <c r="I477" i="36"/>
  <c r="H477" i="36"/>
  <c r="I476" i="36"/>
  <c r="H476" i="36"/>
  <c r="I475" i="36"/>
  <c r="H475" i="36"/>
  <c r="I474" i="36"/>
  <c r="H474" i="36"/>
  <c r="I473" i="36"/>
  <c r="H473" i="36"/>
  <c r="I471" i="36"/>
  <c r="H471" i="36"/>
  <c r="I470" i="36"/>
  <c r="H470" i="36"/>
  <c r="I469" i="36"/>
  <c r="H469" i="36"/>
  <c r="I468" i="36"/>
  <c r="H468" i="36"/>
  <c r="I467" i="36"/>
  <c r="H467" i="36"/>
  <c r="I466" i="36"/>
  <c r="H466" i="36"/>
  <c r="I465" i="36"/>
  <c r="H465" i="36"/>
  <c r="I463" i="36"/>
  <c r="H463" i="36"/>
  <c r="I462" i="36"/>
  <c r="H462" i="36"/>
  <c r="I461" i="36"/>
  <c r="H461" i="36"/>
  <c r="I460" i="36"/>
  <c r="H460" i="36"/>
  <c r="I459" i="36"/>
  <c r="H459" i="36"/>
  <c r="I458" i="36"/>
  <c r="H458" i="36"/>
  <c r="I457" i="36"/>
  <c r="H457" i="36"/>
  <c r="I447" i="36"/>
  <c r="H447" i="36"/>
  <c r="I446" i="36"/>
  <c r="H446" i="36"/>
  <c r="I445" i="36"/>
  <c r="H445" i="36"/>
  <c r="I444" i="36"/>
  <c r="H444" i="36"/>
  <c r="I443" i="36"/>
  <c r="H443" i="36"/>
  <c r="I442" i="36"/>
  <c r="H442" i="36"/>
  <c r="I441" i="36"/>
  <c r="H441" i="36"/>
  <c r="I399" i="36"/>
  <c r="H399" i="36"/>
  <c r="I398" i="36"/>
  <c r="H398" i="36"/>
  <c r="I397" i="36"/>
  <c r="H397" i="36"/>
  <c r="I396" i="36"/>
  <c r="H396" i="36"/>
  <c r="I395" i="36"/>
  <c r="H395" i="36"/>
  <c r="I394" i="36"/>
  <c r="H394" i="36"/>
  <c r="I393" i="36"/>
  <c r="H393" i="36"/>
  <c r="I391" i="36"/>
  <c r="H391" i="36"/>
  <c r="I390" i="36"/>
  <c r="H390" i="36"/>
  <c r="I389" i="36"/>
  <c r="H389" i="36"/>
  <c r="I388" i="36"/>
  <c r="H388" i="36"/>
  <c r="I387" i="36"/>
  <c r="H387" i="36"/>
  <c r="I386" i="36"/>
  <c r="H386" i="36"/>
  <c r="I385" i="36"/>
  <c r="H385" i="36"/>
  <c r="I383" i="36"/>
  <c r="H383" i="36"/>
  <c r="I382" i="36"/>
  <c r="H382" i="36"/>
  <c r="I381" i="36"/>
  <c r="H381" i="36"/>
  <c r="I380" i="36"/>
  <c r="H380" i="36"/>
  <c r="I379" i="36"/>
  <c r="H379" i="36"/>
  <c r="I378" i="36"/>
  <c r="H378" i="36"/>
  <c r="I377" i="36"/>
  <c r="H377" i="36"/>
  <c r="H375" i="36"/>
  <c r="H374" i="36"/>
  <c r="H373" i="36"/>
  <c r="H372" i="36"/>
  <c r="H371" i="36"/>
  <c r="H370" i="36"/>
  <c r="H369" i="36"/>
  <c r="I375" i="36"/>
  <c r="I374" i="36"/>
  <c r="I373" i="36"/>
  <c r="I372" i="36"/>
  <c r="I371" i="36"/>
  <c r="I370" i="36"/>
  <c r="I369" i="36"/>
  <c r="F558" i="36"/>
  <c r="F364" i="36"/>
  <c r="F363" i="36"/>
  <c r="F362" i="36"/>
  <c r="F361" i="36"/>
  <c r="F360" i="36"/>
  <c r="F357" i="36" s="1"/>
  <c r="F359" i="36"/>
  <c r="F358" i="36"/>
  <c r="F356" i="36"/>
  <c r="F355" i="36"/>
  <c r="F354" i="36"/>
  <c r="F353" i="36"/>
  <c r="F352" i="36"/>
  <c r="F351" i="36"/>
  <c r="F350" i="36"/>
  <c r="F348" i="36"/>
  <c r="F347" i="36"/>
  <c r="F346" i="36"/>
  <c r="F345" i="36"/>
  <c r="F344" i="36"/>
  <c r="F343" i="36"/>
  <c r="F342" i="36"/>
  <c r="F340" i="36"/>
  <c r="F339" i="36"/>
  <c r="F338" i="36"/>
  <c r="F337" i="36"/>
  <c r="F336" i="36"/>
  <c r="F335" i="36"/>
  <c r="F334" i="36"/>
  <c r="F332" i="36"/>
  <c r="F331" i="36"/>
  <c r="F330" i="36"/>
  <c r="F329" i="36"/>
  <c r="F328" i="36"/>
  <c r="F327" i="36"/>
  <c r="F326" i="36"/>
  <c r="F324" i="36"/>
  <c r="F323" i="36"/>
  <c r="F322" i="36"/>
  <c r="F321" i="36"/>
  <c r="F320" i="36"/>
  <c r="F319" i="36"/>
  <c r="F318" i="36"/>
  <c r="F316" i="36"/>
  <c r="F315" i="36"/>
  <c r="F314" i="36"/>
  <c r="F313" i="36"/>
  <c r="F312" i="36"/>
  <c r="F311" i="36"/>
  <c r="F310" i="36"/>
  <c r="F300" i="36"/>
  <c r="F299" i="36"/>
  <c r="F298" i="36"/>
  <c r="F297" i="36"/>
  <c r="F296" i="36"/>
  <c r="F295" i="36"/>
  <c r="F294" i="36"/>
  <c r="F292" i="36"/>
  <c r="F291" i="36"/>
  <c r="F290" i="36"/>
  <c r="F289" i="36"/>
  <c r="F288" i="36"/>
  <c r="F287" i="36"/>
  <c r="F286" i="36"/>
  <c r="F284" i="36"/>
  <c r="F283" i="36"/>
  <c r="F282" i="36"/>
  <c r="F281" i="36"/>
  <c r="F280" i="36"/>
  <c r="F279" i="36"/>
  <c r="F278" i="36"/>
  <c r="F276" i="36"/>
  <c r="F275" i="36"/>
  <c r="F274" i="36"/>
  <c r="F273" i="36"/>
  <c r="F272" i="36"/>
  <c r="F271" i="36"/>
  <c r="F270" i="36"/>
  <c r="F268" i="36"/>
  <c r="F267" i="36"/>
  <c r="F266" i="36"/>
  <c r="F265" i="36"/>
  <c r="F264" i="36"/>
  <c r="F263" i="36"/>
  <c r="F262" i="36"/>
  <c r="F260" i="36"/>
  <c r="F259" i="36"/>
  <c r="F258" i="36"/>
  <c r="F257" i="36"/>
  <c r="F256" i="36"/>
  <c r="F255" i="36"/>
  <c r="F254" i="36"/>
  <c r="F244" i="36"/>
  <c r="F243" i="36"/>
  <c r="F242" i="36"/>
  <c r="F241" i="36"/>
  <c r="F240" i="36"/>
  <c r="F238" i="36"/>
  <c r="F228" i="36"/>
  <c r="F227" i="36"/>
  <c r="F226" i="36"/>
  <c r="F225" i="36"/>
  <c r="F224" i="36"/>
  <c r="F223" i="36"/>
  <c r="F222" i="36"/>
  <c r="F220" i="36"/>
  <c r="F219" i="36"/>
  <c r="F218" i="36"/>
  <c r="F217" i="36"/>
  <c r="F216" i="36"/>
  <c r="F215" i="36"/>
  <c r="F212" i="36"/>
  <c r="F211" i="36"/>
  <c r="F210" i="36"/>
  <c r="F209" i="36"/>
  <c r="F208" i="36"/>
  <c r="F207" i="36"/>
  <c r="F204" i="36"/>
  <c r="F203" i="36"/>
  <c r="F202" i="36"/>
  <c r="F201" i="36"/>
  <c r="F200" i="36"/>
  <c r="F199" i="36"/>
  <c r="F198" i="36"/>
  <c r="F196" i="36"/>
  <c r="F195" i="36"/>
  <c r="F194" i="36"/>
  <c r="F193" i="36"/>
  <c r="F192" i="36"/>
  <c r="F191" i="36"/>
  <c r="F190" i="36"/>
  <c r="F188" i="36"/>
  <c r="F187" i="36"/>
  <c r="F186" i="36"/>
  <c r="F185" i="36"/>
  <c r="F184" i="36"/>
  <c r="F183" i="36"/>
  <c r="F180" i="36"/>
  <c r="F179" i="36"/>
  <c r="F178" i="36"/>
  <c r="F177" i="36"/>
  <c r="F176" i="36"/>
  <c r="F175" i="36"/>
  <c r="F174" i="36"/>
  <c r="F164" i="36"/>
  <c r="F163" i="36"/>
  <c r="F162" i="36"/>
  <c r="F161" i="36"/>
  <c r="F160" i="36"/>
  <c r="F159" i="36"/>
  <c r="F158" i="36"/>
  <c r="F148" i="36"/>
  <c r="F147" i="36"/>
  <c r="F146" i="36"/>
  <c r="F145" i="36"/>
  <c r="F144" i="36"/>
  <c r="F143" i="36"/>
  <c r="F142" i="36"/>
  <c r="F140" i="36"/>
  <c r="F139" i="36"/>
  <c r="F138" i="36"/>
  <c r="F137" i="36"/>
  <c r="F136" i="36"/>
  <c r="F135" i="36"/>
  <c r="F132" i="36"/>
  <c r="F131" i="36"/>
  <c r="F130" i="36"/>
  <c r="F129" i="36"/>
  <c r="F128" i="36"/>
  <c r="F127" i="36"/>
  <c r="F126" i="36"/>
  <c r="F108" i="36"/>
  <c r="F107" i="36"/>
  <c r="F106" i="36"/>
  <c r="F105" i="36"/>
  <c r="F104" i="36"/>
  <c r="F103" i="36"/>
  <c r="F102" i="36"/>
  <c r="F100" i="36"/>
  <c r="F99" i="36"/>
  <c r="F98" i="36"/>
  <c r="F97" i="36"/>
  <c r="F96" i="36"/>
  <c r="F95" i="36"/>
  <c r="F94" i="36"/>
  <c r="F92" i="36"/>
  <c r="F91" i="36"/>
  <c r="F90" i="36"/>
  <c r="F89" i="36"/>
  <c r="F88" i="36"/>
  <c r="F87" i="36"/>
  <c r="F86" i="36"/>
  <c r="F36" i="36"/>
  <c r="F35" i="36"/>
  <c r="F34" i="36"/>
  <c r="F33" i="36"/>
  <c r="F32" i="36"/>
  <c r="F31" i="36"/>
  <c r="F30" i="36"/>
  <c r="F28" i="36"/>
  <c r="F27" i="36"/>
  <c r="F26" i="36"/>
  <c r="F25" i="36"/>
  <c r="F24" i="36"/>
  <c r="F23" i="36"/>
  <c r="F22" i="36"/>
  <c r="F12" i="36"/>
  <c r="F11" i="36"/>
  <c r="F10" i="36"/>
  <c r="F9" i="36"/>
  <c r="F8" i="36"/>
  <c r="F7" i="36"/>
  <c r="F6" i="36"/>
  <c r="F134" i="36"/>
  <c r="F214" i="36"/>
  <c r="F206" i="36"/>
  <c r="G566" i="36" l="1"/>
  <c r="H566" i="36"/>
  <c r="I566" i="36"/>
  <c r="H568" i="36"/>
  <c r="F407" i="36"/>
  <c r="F418" i="36"/>
  <c r="F411" i="36"/>
  <c r="F428" i="36"/>
  <c r="F430" i="36"/>
  <c r="F435" i="36"/>
  <c r="F429" i="36"/>
  <c r="F433" i="36"/>
  <c r="F341" i="36"/>
  <c r="F5" i="36"/>
  <c r="F417" i="36"/>
  <c r="F425" i="36"/>
  <c r="F415" i="36"/>
  <c r="F426" i="36"/>
  <c r="F437" i="36"/>
  <c r="F410" i="36"/>
  <c r="F414" i="36"/>
  <c r="F402" i="36"/>
  <c r="F406" i="36"/>
  <c r="F422" i="36"/>
  <c r="F439" i="36"/>
  <c r="F412" i="36"/>
  <c r="F421" i="36"/>
  <c r="F423" i="36"/>
  <c r="F436" i="36"/>
  <c r="F413" i="36"/>
  <c r="F431" i="36"/>
  <c r="F438" i="36"/>
  <c r="F420" i="36"/>
  <c r="F409" i="36"/>
  <c r="F419" i="36"/>
  <c r="F427" i="36"/>
  <c r="F434" i="36"/>
  <c r="F401" i="36"/>
  <c r="F405" i="36"/>
  <c r="F404" i="36"/>
  <c r="F403" i="36"/>
  <c r="F378" i="36"/>
  <c r="F391" i="36"/>
  <c r="F462" i="36"/>
  <c r="F476" i="36"/>
  <c r="F511" i="36"/>
  <c r="F523" i="36"/>
  <c r="F379" i="36"/>
  <c r="F383" i="36"/>
  <c r="F388" i="36"/>
  <c r="F393" i="36"/>
  <c r="F397" i="36"/>
  <c r="F442" i="36"/>
  <c r="F446" i="36"/>
  <c r="F457" i="36"/>
  <c r="F468" i="36"/>
  <c r="F470" i="36"/>
  <c r="F475" i="36"/>
  <c r="F482" i="36"/>
  <c r="F510" i="36"/>
  <c r="F515" i="36"/>
  <c r="F524" i="36"/>
  <c r="F549" i="36"/>
  <c r="F553" i="36"/>
  <c r="F562" i="36"/>
  <c r="F450" i="36"/>
  <c r="F452" i="36"/>
  <c r="F544" i="36"/>
  <c r="F454" i="36"/>
  <c r="F494" i="36"/>
  <c r="F500" i="36"/>
  <c r="F550" i="36"/>
  <c r="F559" i="36"/>
  <c r="F376" i="36"/>
  <c r="F547" i="36"/>
  <c r="F502" i="36"/>
  <c r="F498" i="36"/>
  <c r="F371" i="36"/>
  <c r="F492" i="36"/>
  <c r="F532" i="36"/>
  <c r="F536" i="36"/>
  <c r="F542" i="36"/>
  <c r="F546" i="36"/>
  <c r="F548" i="36"/>
  <c r="F552" i="36"/>
  <c r="F561" i="36"/>
  <c r="F370" i="36"/>
  <c r="F374" i="36"/>
  <c r="F382" i="36"/>
  <c r="F387" i="36"/>
  <c r="F396" i="36"/>
  <c r="F441" i="36"/>
  <c r="F445" i="36"/>
  <c r="F458" i="36"/>
  <c r="F467" i="36"/>
  <c r="F469" i="36"/>
  <c r="F478" i="36"/>
  <c r="F483" i="36"/>
  <c r="F487" i="36"/>
  <c r="F505" i="36"/>
  <c r="F507" i="36"/>
  <c r="F514" i="36"/>
  <c r="F518" i="36"/>
  <c r="F527" i="36"/>
  <c r="F535" i="36"/>
  <c r="F541" i="36"/>
  <c r="F545" i="36"/>
  <c r="F493" i="36"/>
  <c r="F349" i="36"/>
  <c r="F495" i="36"/>
  <c r="F253" i="36"/>
  <c r="F369" i="36"/>
  <c r="F534" i="36"/>
  <c r="F538" i="36"/>
  <c r="F540" i="36"/>
  <c r="F554" i="36"/>
  <c r="F449" i="36"/>
  <c r="F451" i="36"/>
  <c r="F453" i="36"/>
  <c r="F261" i="36"/>
  <c r="F375" i="36"/>
  <c r="F133" i="36"/>
  <c r="H496" i="36"/>
  <c r="F531" i="36"/>
  <c r="F455" i="36"/>
  <c r="F372" i="36"/>
  <c r="F377" i="36"/>
  <c r="F381" i="36"/>
  <c r="F386" i="36"/>
  <c r="F390" i="36"/>
  <c r="F395" i="36"/>
  <c r="F399" i="36"/>
  <c r="F444" i="36"/>
  <c r="F459" i="36"/>
  <c r="F461" i="36"/>
  <c r="F463" i="36"/>
  <c r="F466" i="36"/>
  <c r="F473" i="36"/>
  <c r="F477" i="36"/>
  <c r="F479" i="36"/>
  <c r="F484" i="36"/>
  <c r="F486" i="36"/>
  <c r="F506" i="36"/>
  <c r="F508" i="36"/>
  <c r="F513" i="36"/>
  <c r="F517" i="36"/>
  <c r="F519" i="36"/>
  <c r="F522" i="36"/>
  <c r="F526" i="36"/>
  <c r="F533" i="36"/>
  <c r="F537" i="36"/>
  <c r="F543" i="36"/>
  <c r="F539" i="36"/>
  <c r="F237" i="36"/>
  <c r="F380" i="36"/>
  <c r="F385" i="36"/>
  <c r="F389" i="36"/>
  <c r="F394" i="36"/>
  <c r="F398" i="36"/>
  <c r="F443" i="36"/>
  <c r="F447" i="36"/>
  <c r="F460" i="36"/>
  <c r="F465" i="36"/>
  <c r="F471" i="36"/>
  <c r="F474" i="36"/>
  <c r="F481" i="36"/>
  <c r="F485" i="36"/>
  <c r="F509" i="36"/>
  <c r="F516" i="36"/>
  <c r="F521" i="36"/>
  <c r="F525" i="36"/>
  <c r="F551" i="36"/>
  <c r="F560" i="36"/>
  <c r="I570" i="36"/>
  <c r="F555" i="36"/>
  <c r="F501" i="36"/>
  <c r="G570" i="36"/>
  <c r="G368" i="36"/>
  <c r="G568" i="36" s="1"/>
  <c r="I488" i="36"/>
  <c r="F488" i="36" s="1"/>
  <c r="H570" i="36"/>
  <c r="F503" i="36"/>
  <c r="F499" i="36"/>
  <c r="F373" i="36"/>
  <c r="F464" i="36" l="1"/>
  <c r="H572" i="36"/>
  <c r="F472" i="36"/>
  <c r="F496" i="36"/>
  <c r="I568" i="36"/>
  <c r="I572" i="36" s="1"/>
  <c r="G572" i="36"/>
  <c r="F368" i="36"/>
  <c r="F570" i="36"/>
  <c r="F566" i="36"/>
  <c r="F568" i="36" l="1"/>
  <c r="F572" i="36" s="1"/>
</calcChain>
</file>

<file path=xl/sharedStrings.xml><?xml version="1.0" encoding="utf-8"?>
<sst xmlns="http://schemas.openxmlformats.org/spreadsheetml/2006/main" count="368" uniqueCount="125">
  <si>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</si>
  <si>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Водоснабжение пос. Победа, г. Пенза</t>
  </si>
  <si>
    <t>Строительство лыжного стадиона "Снежинка", г.Пенза</t>
  </si>
  <si>
    <t>Подпрограмма 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</si>
  <si>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</si>
  <si>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ливневой канализации в мкр.Шуист</t>
  </si>
  <si>
    <t>Подпрограмма 3</t>
  </si>
  <si>
    <t>Обеспечение деятельности МКУ УКС г. Пензы</t>
  </si>
  <si>
    <t>Подготовка документации по планировке территорий города Пензы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</si>
  <si>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</si>
  <si>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</si>
  <si>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</si>
  <si>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лагеря "Орленок"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</si>
  <si>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</si>
  <si>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</si>
  <si>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</si>
  <si>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</si>
  <si>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</si>
  <si>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</si>
  <si>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</si>
  <si>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</si>
  <si>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Школа в мкр. №3 третьей очереди строительства жилого района "Арбеково", г. Пенза</t>
  </si>
  <si>
    <t>Автомобильная дорога по ул.Байдукова, г.Пенза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</si>
  <si>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</si>
  <si>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</si>
  <si>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</si>
  <si>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</si>
  <si>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</si>
  <si>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в границах улиц Московская, Володарского, Пушкина, г.Пенза</t>
  </si>
  <si>
    <t>Сквер на пересечении улиц Плеханова-Пушкина, г.Пенза</t>
  </si>
  <si>
    <t>Корпус №2 детского сада по ул. Турищева, 1, г. Пенза</t>
  </si>
  <si>
    <t>Здание ТЮЗ по ул.Тарханова 11а,г.Пенза</t>
  </si>
  <si>
    <t>Фонтан по ул. Московская с благоустройством прилегающей территории</t>
  </si>
  <si>
    <t>Объект культурного наследия регионального значения «Дом жилой (деревянный), XIX в.», г.Пенза</t>
  </si>
  <si>
    <t>Здание МБУ "ЦХИ г. Пензы" по ул. Леонова, 1А, г. Пенза</t>
  </si>
  <si>
    <t>Спортивный комплекс "Пенза", г. Пенза, ул. Гагарина, 1а</t>
  </si>
  <si>
    <t>Мост через р. Пенза в створе ул. Токарная, г. Пенза</t>
  </si>
  <si>
    <t>Сети водоотведения пос. Лесной в г. Пензе</t>
  </si>
  <si>
    <t>Строительство сетей водоснабжения пос. "ЗИФ", г.Пенза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</si>
  <si>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</si>
  <si>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</si>
  <si>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Строительство автодороги в микрорайоне, расположенном между пос. Нефтяник и пос. Заря, г. Пенза</t>
  </si>
  <si>
    <t>Сети водоотведения микрорайона,расположенного между пос.Нефтяник и пос.Заря, г.Пенза</t>
  </si>
  <si>
    <t>Руководство и управление в сфере установленных функций УГиА</t>
  </si>
  <si>
    <t>Итого</t>
  </si>
  <si>
    <t>МКУ УКС</t>
  </si>
  <si>
    <t>Управление градостроительства и архитектуры города Пензы</t>
  </si>
  <si>
    <t>МКУ РСП</t>
  </si>
  <si>
    <t>Подпрограмма 2. "Стимулирование развития жилищного строительства в городе Пензе"</t>
  </si>
  <si>
    <t>Цель подпрограммы:Обеспечение инженерной и коммунальной инфраструктурой районов массовой жилищной застройки и комплексного освоения территорий.</t>
  </si>
  <si>
    <t>Подпрограмма 3. "Управление развитием в области капитального строительства и рекламно-информационного, художественного оформления и дизайна в городе Пензе"</t>
  </si>
  <si>
    <t>Цель подпрограммы: Целью подпрограммы является обеспечение устойчивого развития территорий города и реализации программ администрации города Пензы в области капитального строительства и реконструкции объектов города Пензы и в области рекламно-информационного, художественного оформления и дизайна в городе Пензе (обеспечение единой политики в области наружной рекламы города Пензы).</t>
  </si>
  <si>
    <t xml:space="preserve">Задачи подпрограммы:1. Создание эффективных и устойчивых организационных и финансовых механизмов обеспечения инженерной, социальной и дорожной инфраструктурами при проведении капитального строительства и реконструкции объектов в рамках Программы;
2. Подготовка документации по планировке территорий города Пензы;
3. Проведение кадастровых работ по установлению (изменению) границы городского округа - город Пенза и земель населенного пункта в его границах;
4. Обеспечение контроля за размещением наружной рекламы на территории города Пензы.
</t>
  </si>
  <si>
    <t>1 проект</t>
  </si>
  <si>
    <t>1,722 км</t>
  </si>
  <si>
    <t>5,43 км</t>
  </si>
  <si>
    <t>3,4155 км</t>
  </si>
  <si>
    <t>3,47 км</t>
  </si>
  <si>
    <t>1 объект</t>
  </si>
  <si>
    <t>1100 учебных мест</t>
  </si>
  <si>
    <t>1 проект,0,65 км</t>
  </si>
  <si>
    <t>8,7009 км</t>
  </si>
  <si>
    <t>4,5 км</t>
  </si>
  <si>
    <t>2,5 км</t>
  </si>
  <si>
    <t>0,568 км</t>
  </si>
  <si>
    <t>12,7 км</t>
  </si>
  <si>
    <t>0,5 км</t>
  </si>
  <si>
    <t>1,876 км</t>
  </si>
  <si>
    <t>4,6365 км</t>
  </si>
  <si>
    <t>штук</t>
  </si>
  <si>
    <t>га</t>
  </si>
  <si>
    <t>не менее 90% освоения средств, не менее 1 проекта</t>
  </si>
  <si>
    <t>не менее 75 % освоения средств,не менее 1 проекта в год</t>
  </si>
  <si>
    <t>Уровень освоения бюджетных средств не менее 95%</t>
  </si>
  <si>
    <t>Уровень освоения средств не менее 95%</t>
  </si>
  <si>
    <t xml:space="preserve">Приложение №4
к муниципальной программе 
«Развитие территорий, социальной 
и инженерной инфраструктуры 
в городе Пензе на 2020-2026 годы»
</t>
  </si>
  <si>
    <t>Здание музыкальной  школы по ул. Богданова 19, г. Пенза</t>
  </si>
  <si>
    <t>Сквер в районе дизельного завода по ул.Калинина,128 А, г.Пенза</t>
  </si>
  <si>
    <t>0,343 км</t>
  </si>
  <si>
    <t>2,1 км</t>
  </si>
  <si>
    <t>Автомобильная дорога от ул.Романовка на границе муниципального образования г.Пенза до перекрестка ул.Окружная/Калинина, г.Пенза</t>
  </si>
  <si>
    <t>Крытый каток с искусственным льдом по ул.65-летия Победы, 8 мкр.Арбеково, г.Пенза</t>
  </si>
  <si>
    <t>Строительство кладбища на участке 40 га, расположенном севернее Восточного кладбища (г.Пенза, ул.Осення) (I этап)</t>
  </si>
  <si>
    <t>Итого подпрограмма Капстроительство</t>
  </si>
  <si>
    <t>Итого подпрограмма стимулирование</t>
  </si>
  <si>
    <t>Итого подпрогрмма управление</t>
  </si>
  <si>
    <t>ВСЕГО по программе</t>
  </si>
  <si>
    <t>Строительство магистральной сети хозяйственно-бытовой канализации в жилом районе Заря,г.Пенза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</si>
  <si>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</si>
  <si>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</si>
  <si>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</si>
  <si>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</si>
  <si>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</si>
  <si>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</si>
  <si>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</si>
  <si>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>Автомобильная дорога по ул. Аустрина, г. Пенза</t>
  </si>
  <si>
    <t>Мост через реку Мойка по ул.Батайская, г.Пенза</t>
  </si>
  <si>
    <t>Реконструкция сетей ливневой канализации в районе набережной р.Суры на участке от ул.Бакунина до ул. Славы, г. Пензы</t>
  </si>
  <si>
    <t>316,8 м</t>
  </si>
  <si>
    <t xml:space="preserve">Капитальный ремонт набережной реки Суры </t>
  </si>
  <si>
    <t>Парк "Этно-край" в районе ул. Антонова, г. Пенза</t>
  </si>
  <si>
    <t>Строительство учреждения культуры и искусства (Театр юного зрителя), г. Пенза</t>
  </si>
  <si>
    <t>Внутриквартальная дорога в районе малоэтажной застройки Заря южнее ул. Новоселов, г. Пенза</t>
  </si>
  <si>
    <t>10,02325 км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</si>
  <si>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</si>
  <si>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0,474 км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</si>
  <si>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</si>
  <si>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</si>
  <si>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</si>
  <si>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2,3675 км</t>
  </si>
  <si>
    <t xml:space="preserve"> 6,15 км</t>
  </si>
  <si>
    <t>1 проект, 13,308 км</t>
  </si>
  <si>
    <t xml:space="preserve"> 1 объект</t>
  </si>
  <si>
    <t>1 проект,120 мест</t>
  </si>
  <si>
    <t>400 мест</t>
  </si>
  <si>
    <t>56 квартир</t>
  </si>
  <si>
    <t>57 квартир</t>
  </si>
  <si>
    <t>3,4165 км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</si>
  <si>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</t>
  </si>
  <si>
    <t>Детский сад по ул.Антонова,52, г.Пенза(Корпус № 2)</t>
  </si>
  <si>
    <t>Корпус №2 детского сада по ул. Красная,26 А, г. Пенза</t>
  </si>
  <si>
    <t xml:space="preserve"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 объектов </t>
  </si>
  <si>
    <t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реконструкция, а также капитальный ремонт объектов муниципальной собственности;
3. Предоставление муниципальной поддержки по обеспечению жильем отдельных категорий граждан.</t>
  </si>
  <si>
    <t>ПЕРЕЧЕНЬ МЕРОПРИЯТИЙ муниципальной программы города Пензы «Развитие территорий, социальной и инженерной инфраструктуры в городе Пензе на 2020-2026 годы»</t>
  </si>
  <si>
    <t>Приложение № 3 к Постановлению администрации города Пензы от 20.03.2020 № 377/4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</si>
</sst>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00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15" fillId="0" borderId="5">
      <alignment horizontal="right" vertical="top" shrinkToFit="1"/>
    </xf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" fillId="2" borderId="0" xfId="2" applyFont="1" applyFill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 wrapText="1"/>
    </xf>
    <xf numFmtId="49" fontId="7" fillId="2" borderId="0" xfId="2" applyNumberFormat="1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/>
    </xf>
    <xf numFmtId="49" fontId="1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49" fontId="8" fillId="2" borderId="0" xfId="2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165" fontId="5" fillId="7" borderId="1" xfId="3" applyNumberFormat="1" applyFont="1" applyFill="1" applyBorder="1" applyAlignment="1">
      <alignment horizontal="center" vertical="center" wrapText="1"/>
    </xf>
    <xf numFmtId="166" fontId="5" fillId="7" borderId="1" xfId="3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/>
    </xf>
    <xf numFmtId="1" fontId="5" fillId="7" borderId="1" xfId="3" applyNumberFormat="1" applyFont="1" applyFill="1" applyBorder="1" applyAlignment="1">
      <alignment horizontal="center" vertical="center" wrapText="1"/>
    </xf>
    <xf numFmtId="166" fontId="5" fillId="7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" fillId="7" borderId="0" xfId="2" applyFont="1" applyFill="1" applyAlignment="1">
      <alignment horizontal="center" vertical="center"/>
    </xf>
    <xf numFmtId="166" fontId="1" fillId="7" borderId="0" xfId="2" applyNumberFormat="1" applyFont="1" applyFill="1" applyAlignment="1">
      <alignment horizontal="center" vertical="center"/>
    </xf>
    <xf numFmtId="166" fontId="3" fillId="7" borderId="0" xfId="0" applyNumberFormat="1" applyFont="1" applyFill="1" applyAlignment="1">
      <alignment horizontal="center" vertical="center"/>
    </xf>
    <xf numFmtId="166" fontId="1" fillId="7" borderId="0" xfId="2" applyNumberFormat="1" applyFont="1" applyFill="1" applyAlignment="1">
      <alignment horizontal="center" vertical="center" wrapText="1"/>
    </xf>
    <xf numFmtId="166" fontId="4" fillId="7" borderId="0" xfId="2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165" fontId="5" fillId="7" borderId="1" xfId="2" applyNumberFormat="1" applyFont="1" applyFill="1" applyBorder="1" applyAlignment="1">
      <alignment horizontal="center" vertical="center"/>
    </xf>
    <xf numFmtId="165" fontId="3" fillId="7" borderId="0" xfId="0" applyNumberFormat="1" applyFont="1" applyFill="1" applyAlignment="1">
      <alignment horizontal="center" vertical="center"/>
    </xf>
    <xf numFmtId="165" fontId="5" fillId="7" borderId="1" xfId="3" applyNumberFormat="1" applyFont="1" applyFill="1" applyBorder="1" applyAlignment="1">
      <alignment horizontal="center" vertical="top" wrapText="1"/>
    </xf>
    <xf numFmtId="0" fontId="3" fillId="7" borderId="0" xfId="0" applyFont="1" applyFill="1"/>
    <xf numFmtId="165" fontId="5" fillId="7" borderId="1" xfId="2" applyNumberFormat="1" applyFont="1" applyFill="1" applyBorder="1" applyAlignment="1">
      <alignment horizontal="center" vertical="center" wrapText="1"/>
    </xf>
    <xf numFmtId="165" fontId="5" fillId="7" borderId="0" xfId="0" applyNumberFormat="1" applyFont="1" applyFill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 wrapText="1"/>
    </xf>
    <xf numFmtId="0" fontId="2" fillId="7" borderId="0" xfId="2" applyFont="1" applyFill="1" applyBorder="1" applyAlignment="1">
      <alignment horizontal="center" vertical="center" wrapText="1"/>
    </xf>
    <xf numFmtId="164" fontId="2" fillId="7" borderId="0" xfId="3" applyNumberFormat="1" applyFont="1" applyFill="1" applyBorder="1" applyAlignment="1">
      <alignment horizontal="center" vertical="center" wrapText="1"/>
    </xf>
    <xf numFmtId="166" fontId="2" fillId="7" borderId="0" xfId="3" applyNumberFormat="1" applyFont="1" applyFill="1" applyBorder="1" applyAlignment="1">
      <alignment horizontal="center" vertical="center" wrapText="1"/>
    </xf>
    <xf numFmtId="165" fontId="2" fillId="7" borderId="0" xfId="3" applyNumberFormat="1" applyFont="1" applyFill="1" applyBorder="1" applyAlignment="1">
      <alignment horizontal="center" vertical="center" wrapText="1"/>
    </xf>
    <xf numFmtId="0" fontId="1" fillId="7" borderId="0" xfId="2" applyFont="1" applyFill="1" applyBorder="1" applyAlignment="1">
      <alignment horizontal="center" vertical="center"/>
    </xf>
    <xf numFmtId="165" fontId="1" fillId="7" borderId="0" xfId="2" applyNumberFormat="1" applyFont="1" applyFill="1" applyAlignment="1">
      <alignment horizontal="center" vertical="center"/>
    </xf>
    <xf numFmtId="165" fontId="14" fillId="7" borderId="0" xfId="2" applyNumberFormat="1" applyFont="1" applyFill="1" applyAlignment="1">
      <alignment horizontal="center" vertical="center"/>
    </xf>
    <xf numFmtId="166" fontId="13" fillId="7" borderId="0" xfId="2" applyNumberFormat="1" applyFont="1" applyFill="1" applyAlignment="1">
      <alignment horizontal="center" vertical="center"/>
    </xf>
    <xf numFmtId="165" fontId="6" fillId="7" borderId="0" xfId="2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165" fontId="14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1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top" wrapText="1"/>
    </xf>
    <xf numFmtId="165" fontId="5" fillId="7" borderId="1" xfId="3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 wrapText="1"/>
    </xf>
    <xf numFmtId="0" fontId="16" fillId="7" borderId="0" xfId="2" applyFont="1" applyFill="1" applyAlignment="1">
      <alignment horizontal="right" vertical="center" wrapText="1"/>
    </xf>
    <xf numFmtId="0" fontId="11" fillId="2" borderId="1" xfId="2" applyFont="1" applyFill="1" applyBorder="1" applyAlignment="1">
      <alignment horizontal="center" vertical="top" wrapText="1"/>
    </xf>
    <xf numFmtId="0" fontId="6" fillId="7" borderId="0" xfId="0" applyFont="1" applyFill="1" applyAlignment="1">
      <alignment horizontal="right" vertical="center"/>
    </xf>
    <xf numFmtId="0" fontId="6" fillId="7" borderId="0" xfId="2" applyFont="1" applyFill="1" applyAlignment="1">
      <alignment horizontal="right" vertical="center"/>
    </xf>
    <xf numFmtId="2" fontId="5" fillId="7" borderId="1" xfId="0" applyNumberFormat="1" applyFont="1" applyFill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top" wrapText="1"/>
    </xf>
  </cellXfs>
  <cellStyles count="4">
    <cellStyle name="xl29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1157024793389E-2"/>
          <c:y val="3.553299492385787E-2"/>
          <c:w val="0.66115702479338845"/>
          <c:h val="0.434856175972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Проект!$I$2:$I$3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Проект!$A$4:$H$418</c:f>
              <c:multiLvlStrCache>
                <c:ptCount val="415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0,0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0,0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0,0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0,0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0,0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0,0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0,0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0,0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0,0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0,0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0,0</c:v>
                  </c:pt>
                  <c:pt idx="80">
                    <c:v>0,0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0,0</c:v>
                  </c:pt>
                  <c:pt idx="112">
                    <c:v>0,0</c:v>
                  </c:pt>
                  <c:pt idx="113">
                    <c:v>0,0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0,0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69 000,00000</c:v>
                  </c:pt>
                  <c:pt idx="130">
                    <c:v>54 500,00000</c:v>
                  </c:pt>
                  <c:pt idx="131">
                    <c:v>0,00000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0,0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3 350,00000</c:v>
                  </c:pt>
                  <c:pt idx="154">
                    <c:v>3 350,00000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0,0</c:v>
                  </c:pt>
                  <c:pt idx="166">
                    <c:v>0,0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0,0</c:v>
                  </c:pt>
                  <c:pt idx="233">
                    <c:v>435,75031</c:v>
                  </c:pt>
                  <c:pt idx="234">
                    <c:v>435,75031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434,68480</c:v>
                  </c:pt>
                  <c:pt idx="242">
                    <c:v>0,00000</c:v>
                  </c:pt>
                  <c:pt idx="243">
                    <c:v>434,68480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307 804,80000</c:v>
                  </c:pt>
                  <c:pt idx="250">
                    <c:v>156 142,40000</c:v>
                  </c:pt>
                  <c:pt idx="251">
                    <c:v>151 662,40000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13 110,79565</c:v>
                  </c:pt>
                  <c:pt idx="258">
                    <c:v>13 110,79565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0,00000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0,00000</c:v>
                  </c:pt>
                  <c:pt idx="274">
                    <c:v>0,00000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0,0</c:v>
                  </c:pt>
                  <c:pt idx="302">
                    <c:v>0,0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2 463,20000</c:v>
                  </c:pt>
                  <c:pt idx="346">
                    <c:v>0,00000</c:v>
                  </c:pt>
                  <c:pt idx="347">
                    <c:v>2 463,20000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0,0</c:v>
                  </c:pt>
                  <c:pt idx="404">
                    <c:v>0,0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0,0</c:v>
                  </c:pt>
                  <c:pt idx="412">
                    <c:v>0,0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24 443,20000</c:v>
                  </c:pt>
                  <c:pt idx="130">
                    <c:v>22 822,30000</c:v>
                  </c:pt>
                  <c:pt idx="131">
                    <c:v>1 620,90000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1 729,90000</c:v>
                  </c:pt>
                  <c:pt idx="154">
                    <c:v>1 729,90000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3 250,45031</c:v>
                  </c:pt>
                  <c:pt idx="234">
                    <c:v>3 250,45031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434,90000</c:v>
                  </c:pt>
                  <c:pt idx="242">
                    <c:v>0,00000</c:v>
                  </c:pt>
                  <c:pt idx="243">
                    <c:v>434,90000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26 682,60000</c:v>
                  </c:pt>
                  <c:pt idx="250">
                    <c:v>13 341,30000</c:v>
                  </c:pt>
                  <c:pt idx="251">
                    <c:v>0,00000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214 033,10000</c:v>
                  </c:pt>
                  <c:pt idx="258">
                    <c:v>214 033,10000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5 800,60000</c:v>
                  </c:pt>
                  <c:pt idx="346">
                    <c:v>5 800,60000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93 443,20000</c:v>
                  </c:pt>
                  <c:pt idx="130">
                    <c:v>77 322,30000</c:v>
                  </c:pt>
                  <c:pt idx="131">
                    <c:v>1 620,90000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5 079,90000</c:v>
                  </c:pt>
                  <c:pt idx="154">
                    <c:v>5 079,90000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89 964,76276</c:v>
                  </c:pt>
                  <c:pt idx="234">
                    <c:v>89 964,76276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86 937,17550</c:v>
                  </c:pt>
                  <c:pt idx="242">
                    <c:v>0,00000</c:v>
                  </c:pt>
                  <c:pt idx="243">
                    <c:v>86 937,17550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334 487,40000</c:v>
                  </c:pt>
                  <c:pt idx="250">
                    <c:v>169 483,70000</c:v>
                  </c:pt>
                  <c:pt idx="251">
                    <c:v>151 662,40000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629 208,29565</c:v>
                  </c:pt>
                  <c:pt idx="258">
                    <c:v>629 208,29565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252 111,10000</c:v>
                  </c:pt>
                  <c:pt idx="346">
                    <c:v>5 800,60000</c:v>
                  </c:pt>
                  <c:pt idx="347">
                    <c:v>246 310,50000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4">
                    <c:v>Итого</c:v>
                  </c:pt>
                  <c:pt idx="365">
                    <c:v>2020</c:v>
                  </c:pt>
                  <c:pt idx="366">
                    <c:v>2021</c:v>
                  </c:pt>
                  <c:pt idx="367">
                    <c:v>2022</c:v>
                  </c:pt>
                  <c:pt idx="368">
                    <c:v>2023</c:v>
                  </c:pt>
                  <c:pt idx="369">
                    <c:v>2024</c:v>
                  </c:pt>
                  <c:pt idx="370">
                    <c:v>2025</c:v>
                  </c:pt>
                  <c:pt idx="371">
                    <c:v>2026</c:v>
                  </c:pt>
                  <c:pt idx="372">
                    <c:v>Итого</c:v>
                  </c:pt>
                  <c:pt idx="373">
                    <c:v>2020</c:v>
                  </c:pt>
                  <c:pt idx="374">
                    <c:v>2021</c:v>
                  </c:pt>
                  <c:pt idx="375">
                    <c:v>2022</c:v>
                  </c:pt>
                  <c:pt idx="376">
                    <c:v>2023</c:v>
                  </c:pt>
                  <c:pt idx="377">
                    <c:v>2024</c:v>
                  </c:pt>
                  <c:pt idx="378">
                    <c:v>2025</c:v>
                  </c:pt>
                  <c:pt idx="379">
                    <c:v>2026</c:v>
                  </c:pt>
                  <c:pt idx="380">
                    <c:v>Итого</c:v>
                  </c:pt>
                  <c:pt idx="381">
                    <c:v>2020</c:v>
                  </c:pt>
                  <c:pt idx="382">
                    <c:v>2021</c:v>
                  </c:pt>
                  <c:pt idx="383">
                    <c:v>2022</c:v>
                  </c:pt>
                  <c:pt idx="384">
                    <c:v>2023</c:v>
                  </c:pt>
                  <c:pt idx="385">
                    <c:v>2024</c:v>
                  </c:pt>
                  <c:pt idx="386">
                    <c:v>2025</c:v>
                  </c:pt>
                  <c:pt idx="387">
                    <c:v>2026</c:v>
                  </c:pt>
                  <c:pt idx="388">
                    <c:v>Итого</c:v>
                  </c:pt>
                  <c:pt idx="389">
                    <c:v>2020</c:v>
                  </c:pt>
                  <c:pt idx="390">
                    <c:v>2021</c:v>
                  </c:pt>
                  <c:pt idx="391">
                    <c:v>2022</c:v>
                  </c:pt>
                  <c:pt idx="392">
                    <c:v>2023</c:v>
                  </c:pt>
                  <c:pt idx="393">
                    <c:v>2024</c:v>
                  </c:pt>
                  <c:pt idx="394">
                    <c:v>2025</c:v>
                  </c:pt>
                  <c:pt idx="395">
                    <c:v>2026</c:v>
                  </c:pt>
                  <c:pt idx="396">
                    <c:v>Итого</c:v>
                  </c:pt>
                  <c:pt idx="397">
                    <c:v>2020</c:v>
                  </c:pt>
                  <c:pt idx="398">
                    <c:v>2021</c:v>
                  </c:pt>
                  <c:pt idx="399">
                    <c:v>2022</c:v>
                  </c:pt>
                  <c:pt idx="400">
                    <c:v>2023</c:v>
                  </c:pt>
                  <c:pt idx="401">
                    <c:v>2024</c:v>
                  </c:pt>
                  <c:pt idx="402">
                    <c:v>2025</c:v>
                  </c:pt>
                  <c:pt idx="403">
                    <c:v>2026</c:v>
                  </c:pt>
                  <c:pt idx="404">
                    <c:v>Итого</c:v>
                  </c:pt>
                  <c:pt idx="405">
                    <c:v>2020</c:v>
                  </c:pt>
                  <c:pt idx="406">
                    <c:v>2021</c:v>
                  </c:pt>
                  <c:pt idx="407">
                    <c:v>2022</c:v>
                  </c:pt>
                  <c:pt idx="408">
                    <c:v>2023</c:v>
                  </c:pt>
                  <c:pt idx="409">
                    <c:v>2024</c:v>
                  </c:pt>
                  <c:pt idx="410">
                    <c:v>2025</c:v>
                  </c:pt>
                  <c:pt idx="411">
                    <c:v>2026</c:v>
                  </c:pt>
                  <c:pt idx="412">
                    <c:v>Итого</c:v>
                  </c:pt>
                  <c:pt idx="413">
                    <c:v>2020</c:v>
                  </c:pt>
                  <c:pt idx="414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4">
                    <c:v>МКУ УКС</c:v>
                  </c:pt>
                  <c:pt idx="372">
                    <c:v>МКУ УКС</c:v>
                  </c:pt>
                  <c:pt idx="380">
                    <c:v>МКУ УКС</c:v>
                  </c:pt>
                  <c:pt idx="388">
                    <c:v>МКУ УКС</c:v>
                  </c:pt>
                  <c:pt idx="396">
                    <c:v>МКУ УКС</c:v>
                  </c:pt>
                  <c:pt idx="404">
                    <c:v>МКУ УКС</c:v>
                  </c:pt>
                  <c:pt idx="412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Водоснабжение пос. Победа, г. Пенза</c:v>
                  </c:pt>
                  <c:pt idx="105">
                    <c:v>Автомобильная дорога по ул. Аустрина, г. Пенза</c:v>
                  </c:pt>
                  <c:pt idx="113">
                    <c:v>Мост через реку Мойка по ул.Батайская, г.Пенза</c:v>
                  </c:pt>
                  <c:pt idx="121">
                    <c:v>Сети водоотведения пос. Лесной в г. Пензе</c:v>
                  </c:pt>
                  <c:pt idx="129">
                    <c:v>Строительство сетей водоснабжения пос. "ЗИФ", г.Пенза</c:v>
                  </c:pt>
                  <c:pt idx="137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45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53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1">
                    <c:v>Капитальный ремонт набережной реки Суры </c:v>
                  </c:pt>
                  <c:pt idx="169">
                    <c:v>Фонтан по ул. Московская с благоустройством прилегающей территории</c:v>
                  </c:pt>
                  <c:pt idx="177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85">
                    <c:v>Парк культуры и отдыха "Комсомольский", г.Пенза, ул.Гагарина, 6</c:v>
                  </c:pt>
                  <c:pt idx="193">
                    <c:v>Благоустройство территории сквера у дворца силовых единоборств "Воейков" г.Пенза, ул.40 лет Октября, 22Б</c:v>
                  </c:pt>
                  <c:pt idx="201">
                    <c:v>Сквер в границах улиц Московская, Володарского, Пушкина, г.Пенза</c:v>
                  </c:pt>
                  <c:pt idx="209">
                    <c:v>Сквер на пересечении улиц Плеханова-Пушкина, г.Пенза</c:v>
                  </c:pt>
                  <c:pt idx="217">
                    <c:v>Сквер в районе дизельного завода по ул.Калинина,128 А, г.Пенза</c:v>
                  </c:pt>
                  <c:pt idx="225">
                    <c:v>Парк "Этно-край" в районе ул. Антонова, г. Пенза</c:v>
                  </c:pt>
                  <c:pt idx="233">
                    <c:v>Корпус №2 детского сада по ул. Турищева, 1, г. Пенза</c:v>
                  </c:pt>
                  <c:pt idx="241">
                    <c:v>Корпус №2 детского сада по ул. Красная,26 А, г. Пенза</c:v>
                  </c:pt>
                  <c:pt idx="249">
                    <c:v>Детский сад по ул.Антонова,52, г.Пенза(Корпус № 2)</c:v>
                  </c:pt>
                  <c:pt idx="257">
                    <c:v>Школа в мкр. №3 третьей очереди строительства жилого района "Арбеково", г. Пенза</c:v>
                  </c:pt>
                  <c:pt idx="265">
                    <c:v>Здание музыкальной  школы по ул. Богданова 19, г. Пенза</c:v>
                  </c:pt>
                  <c:pt idx="273">
                    <c:v>Реконструкция лагеря "Орленок"</c:v>
                  </c:pt>
                  <c:pt idx="281">
                    <c:v>Объект культурного наследия регионального значения «Дом жилой (деревянный), XIX в.», г.Пенза</c:v>
                  </c:pt>
                  <c:pt idx="289">
                    <c:v>Здание ТЮЗ по ул.Тарханова 11а,г.Пенза</c:v>
                  </c:pt>
                  <c:pt idx="297">
                    <c:v>Строительство учреждения культуры и искусства (Театр юного зрителя), г. Пенза</c:v>
                  </c:pt>
                  <c:pt idx="305">
                    <c:v>Здание МБУ "ЦХИ г. Пензы" по ул. Леонова, 1А, г. Пенза</c:v>
                  </c:pt>
                  <c:pt idx="313">
                    <c:v>Строительство кладбища на участке 40 га, расположенном севернее Восточного кладбища (г.Пенза, ул.Осення) (I этап)</c:v>
                  </c:pt>
                  <c:pt idx="321">
                    <c:v>Здание детской молочной кухни по ул. Измайлова,73, г.Пенза</c:v>
                  </c:pt>
                  <c:pt idx="329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37">
                    <c:v>Спортивный комплекс "Пенза", г. Пенза, ул. Гагарина, 1а</c:v>
                  </c:pt>
                  <c:pt idx="345">
                    <c:v>Крытый каток с искусственным льдом по ул.65-летия Победы, 8 мкр.Арбеково, г.Пенза</c:v>
                  </c:pt>
                  <c:pt idx="353">
                    <c:v>Строительство лыжного стадиона "Снежинка", г.Пенза</c:v>
                  </c:pt>
                  <c:pt idx="361">
                    <c:v>Подпрограмма 2. "Стимулирование развития жилищного строительства в городе Пензе"</c:v>
                  </c:pt>
                  <c:pt idx="362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363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364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372">
                    <c:v>Строительство автодороги в микрорайоне, расположенном между пос. Нефтяник и пос. Заря, г. Пенза</c:v>
                  </c:pt>
                  <c:pt idx="380">
                    <c:v>Реконструкция дороги по ул. Новоселов, г.Пенза</c:v>
                  </c:pt>
                  <c:pt idx="388">
                    <c:v>Внутриквартальная дорога в мкр. №6 "Заря-1" севернее ул.Магистральная, г.Пенза</c:v>
                  </c:pt>
                  <c:pt idx="396">
                    <c:v>Внутриквартальная дорога в районе малоэтажной застройки Заря южнее ул. Новоселов, г. Пенза</c:v>
                  </c:pt>
                  <c:pt idx="404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412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Проект!$I$4:$I$562</c:f>
              <c:numCache>
                <c:formatCode>#\ ##0.00000</c:formatCode>
                <c:ptCount val="55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\ ##0.0">
                  <c:v>0</c:v>
                </c:pt>
                <c:pt idx="10" formatCode="#\ ##0.0">
                  <c:v>0</c:v>
                </c:pt>
                <c:pt idx="11" formatCode="#\ ##0.0">
                  <c:v>0</c:v>
                </c:pt>
                <c:pt idx="12" formatCode="#\ ##0.0">
                  <c:v>0</c:v>
                </c:pt>
                <c:pt idx="13" formatCode="#\ ##0.0">
                  <c:v>0</c:v>
                </c:pt>
                <c:pt idx="14" formatCode="#\ ##0.0">
                  <c:v>0</c:v>
                </c:pt>
                <c:pt idx="15" formatCode="#\ ##0.0">
                  <c:v>0</c:v>
                </c:pt>
                <c:pt idx="16" formatCode="#\ ##0.0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#\ ##0.0">
                  <c:v>0</c:v>
                </c:pt>
                <c:pt idx="34" formatCode="#\ ##0.0">
                  <c:v>0</c:v>
                </c:pt>
                <c:pt idx="35" formatCode="#\ ##0.0">
                  <c:v>0</c:v>
                </c:pt>
                <c:pt idx="36" formatCode="#\ ##0.0">
                  <c:v>0</c:v>
                </c:pt>
                <c:pt idx="37" formatCode="#\ ##0.0">
                  <c:v>0</c:v>
                </c:pt>
                <c:pt idx="38" formatCode="#\ ##0.0">
                  <c:v>0</c:v>
                </c:pt>
                <c:pt idx="39" formatCode="#\ ##0.0">
                  <c:v>0</c:v>
                </c:pt>
                <c:pt idx="40" formatCode="#\ ##0.0">
                  <c:v>0</c:v>
                </c:pt>
                <c:pt idx="41" formatCode="#\ ##0.0">
                  <c:v>0</c:v>
                </c:pt>
                <c:pt idx="42" formatCode="#\ ##0.0">
                  <c:v>0</c:v>
                </c:pt>
                <c:pt idx="43" formatCode="#\ ##0.0">
                  <c:v>0</c:v>
                </c:pt>
                <c:pt idx="44" formatCode="#\ ##0.0">
                  <c:v>0</c:v>
                </c:pt>
                <c:pt idx="45" formatCode="#\ ##0.0">
                  <c:v>0</c:v>
                </c:pt>
                <c:pt idx="46" formatCode="#\ ##0.0">
                  <c:v>0</c:v>
                </c:pt>
                <c:pt idx="47" formatCode="#\ ##0.0">
                  <c:v>0</c:v>
                </c:pt>
                <c:pt idx="48" formatCode="#\ ##0.0">
                  <c:v>0</c:v>
                </c:pt>
                <c:pt idx="49" formatCode="#\ ##0.0">
                  <c:v>0</c:v>
                </c:pt>
                <c:pt idx="50" formatCode="#\ ##0.0">
                  <c:v>0</c:v>
                </c:pt>
                <c:pt idx="51" formatCode="#\ ##0.0">
                  <c:v>0</c:v>
                </c:pt>
                <c:pt idx="52" formatCode="#\ ##0.0">
                  <c:v>0</c:v>
                </c:pt>
                <c:pt idx="53" formatCode="#\ ##0.0">
                  <c:v>0</c:v>
                </c:pt>
                <c:pt idx="54" formatCode="#\ ##0.0">
                  <c:v>0</c:v>
                </c:pt>
                <c:pt idx="55" formatCode="#\ ##0.0">
                  <c:v>0</c:v>
                </c:pt>
                <c:pt idx="56" formatCode="#\ ##0.0">
                  <c:v>0</c:v>
                </c:pt>
                <c:pt idx="57" formatCode="#\ ##0.0">
                  <c:v>0</c:v>
                </c:pt>
                <c:pt idx="58" formatCode="#\ ##0.0">
                  <c:v>0</c:v>
                </c:pt>
                <c:pt idx="59" formatCode="#\ ##0.0">
                  <c:v>0</c:v>
                </c:pt>
                <c:pt idx="60" formatCode="#\ ##0.0">
                  <c:v>0</c:v>
                </c:pt>
                <c:pt idx="61" formatCode="#\ ##0.0">
                  <c:v>0</c:v>
                </c:pt>
                <c:pt idx="62" formatCode="#\ ##0.0">
                  <c:v>0</c:v>
                </c:pt>
                <c:pt idx="63" formatCode="#\ ##0.0">
                  <c:v>0</c:v>
                </c:pt>
                <c:pt idx="64" formatCode="#\ ##0.0">
                  <c:v>0</c:v>
                </c:pt>
                <c:pt idx="65" formatCode="#\ ##0.0">
                  <c:v>0</c:v>
                </c:pt>
                <c:pt idx="66" formatCode="#\ ##0.0">
                  <c:v>0</c:v>
                </c:pt>
                <c:pt idx="67" formatCode="#\ ##0.0">
                  <c:v>0</c:v>
                </c:pt>
                <c:pt idx="68" formatCode="#\ ##0.0">
                  <c:v>0</c:v>
                </c:pt>
                <c:pt idx="69" formatCode="#\ ##0.0">
                  <c:v>0</c:v>
                </c:pt>
                <c:pt idx="70" formatCode="#\ ##0.0">
                  <c:v>0</c:v>
                </c:pt>
                <c:pt idx="71" formatCode="#\ ##0.0">
                  <c:v>0</c:v>
                </c:pt>
                <c:pt idx="72" formatCode="#\ ##0.0">
                  <c:v>0</c:v>
                </c:pt>
                <c:pt idx="73" formatCode="#\ ##0.0">
                  <c:v>0</c:v>
                </c:pt>
                <c:pt idx="74" formatCode="#\ ##0.0">
                  <c:v>0</c:v>
                </c:pt>
                <c:pt idx="75" formatCode="#\ ##0.0">
                  <c:v>0</c:v>
                </c:pt>
                <c:pt idx="76" formatCode="#\ ##0.0">
                  <c:v>0</c:v>
                </c:pt>
                <c:pt idx="77" formatCode="#\ ##0.0">
                  <c:v>0</c:v>
                </c:pt>
                <c:pt idx="78" formatCode="#\ ##0.0">
                  <c:v>0</c:v>
                </c:pt>
                <c:pt idx="79" formatCode="#\ ##0.0">
                  <c:v>0</c:v>
                </c:pt>
                <c:pt idx="80" formatCode="#\ ##0.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 formatCode="#\ ##0.0">
                  <c:v>0</c:v>
                </c:pt>
                <c:pt idx="106" formatCode="#\ ##0.0">
                  <c:v>0</c:v>
                </c:pt>
                <c:pt idx="107" formatCode="#\ ##0.0">
                  <c:v>0</c:v>
                </c:pt>
                <c:pt idx="108" formatCode="#\ ##0.0">
                  <c:v>0</c:v>
                </c:pt>
                <c:pt idx="109" formatCode="#\ ##0.0">
                  <c:v>0</c:v>
                </c:pt>
                <c:pt idx="110" formatCode="#\ ##0.0">
                  <c:v>0</c:v>
                </c:pt>
                <c:pt idx="111" formatCode="#\ ##0.0">
                  <c:v>0</c:v>
                </c:pt>
                <c:pt idx="112" formatCode="#\ ##0.0">
                  <c:v>0</c:v>
                </c:pt>
                <c:pt idx="113" formatCode="#\ ##0.0">
                  <c:v>0</c:v>
                </c:pt>
                <c:pt idx="114" formatCode="#\ ##0.0">
                  <c:v>0</c:v>
                </c:pt>
                <c:pt idx="115" formatCode="#\ ##0.0">
                  <c:v>0</c:v>
                </c:pt>
                <c:pt idx="116" formatCode="#\ ##0.0">
                  <c:v>0</c:v>
                </c:pt>
                <c:pt idx="117" formatCode="#\ ##0.0">
                  <c:v>0</c:v>
                </c:pt>
                <c:pt idx="118" formatCode="#\ ##0.0">
                  <c:v>0</c:v>
                </c:pt>
                <c:pt idx="119" formatCode="#\ ##0.0">
                  <c:v>0</c:v>
                </c:pt>
                <c:pt idx="120" formatCode="#\ ##0.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 formatCode="#\ ##0.0">
                  <c:v>0</c:v>
                </c:pt>
                <c:pt idx="146" formatCode="#\ ##0.0">
                  <c:v>0</c:v>
                </c:pt>
                <c:pt idx="147" formatCode="#\ ##0.0">
                  <c:v>0</c:v>
                </c:pt>
                <c:pt idx="148" formatCode="#\ ##0.0">
                  <c:v>0</c:v>
                </c:pt>
                <c:pt idx="149" formatCode="#\ ##0.0">
                  <c:v>0</c:v>
                </c:pt>
                <c:pt idx="150" formatCode="#\ ##0.0">
                  <c:v>0</c:v>
                </c:pt>
                <c:pt idx="151" formatCode="#\ ##0.0">
                  <c:v>0</c:v>
                </c:pt>
                <c:pt idx="152" formatCode="#\ ##0.0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 formatCode="#\ ##0.0">
                  <c:v>0</c:v>
                </c:pt>
                <c:pt idx="162" formatCode="#\ ##0.0">
                  <c:v>0</c:v>
                </c:pt>
                <c:pt idx="163" formatCode="#\ ##0.0">
                  <c:v>0</c:v>
                </c:pt>
                <c:pt idx="164" formatCode="#\ ##0.0">
                  <c:v>0</c:v>
                </c:pt>
                <c:pt idx="165" formatCode="#\ ##0.0">
                  <c:v>0</c:v>
                </c:pt>
                <c:pt idx="166" formatCode="#\ ##0.0">
                  <c:v>0</c:v>
                </c:pt>
                <c:pt idx="167" formatCode="#\ ##0.0">
                  <c:v>0</c:v>
                </c:pt>
                <c:pt idx="168" formatCode="#\ ##0.0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 formatCode="#\ ##0.0">
                  <c:v>0</c:v>
                </c:pt>
                <c:pt idx="226" formatCode="#\ ##0.0">
                  <c:v>0</c:v>
                </c:pt>
                <c:pt idx="227" formatCode="#\ ##0.0">
                  <c:v>0</c:v>
                </c:pt>
                <c:pt idx="228" formatCode="#\ ##0.0">
                  <c:v>0</c:v>
                </c:pt>
                <c:pt idx="229" formatCode="#\ ##0.0">
                  <c:v>0</c:v>
                </c:pt>
                <c:pt idx="230" formatCode="#\ ##0.0">
                  <c:v>0</c:v>
                </c:pt>
                <c:pt idx="231" formatCode="#\ ##0.0">
                  <c:v>0</c:v>
                </c:pt>
                <c:pt idx="232" formatCode="#\ ##0.0">
                  <c:v>0</c:v>
                </c:pt>
                <c:pt idx="233">
                  <c:v>86278.562139999995</c:v>
                </c:pt>
                <c:pt idx="234">
                  <c:v>86278.562139999995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86067.590700000001</c:v>
                </c:pt>
                <c:pt idx="242">
                  <c:v>0</c:v>
                </c:pt>
                <c:pt idx="243">
                  <c:v>86067.590700000001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402064.4</c:v>
                </c:pt>
                <c:pt idx="258">
                  <c:v>402064.4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 formatCode="#\ ##0.0">
                  <c:v>0</c:v>
                </c:pt>
                <c:pt idx="298" formatCode="#\ ##0.0">
                  <c:v>0</c:v>
                </c:pt>
                <c:pt idx="299" formatCode="#\ ##0.0">
                  <c:v>0</c:v>
                </c:pt>
                <c:pt idx="300" formatCode="#\ ##0.0">
                  <c:v>0</c:v>
                </c:pt>
                <c:pt idx="301" formatCode="#\ ##0.0">
                  <c:v>0</c:v>
                </c:pt>
                <c:pt idx="302" formatCode="#\ ##0.0">
                  <c:v>0</c:v>
                </c:pt>
                <c:pt idx="303" formatCode="#\ ##0.0">
                  <c:v>0</c:v>
                </c:pt>
                <c:pt idx="304" formatCode="#\ ##0.0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243847.3</c:v>
                </c:pt>
                <c:pt idx="346">
                  <c:v>0</c:v>
                </c:pt>
                <c:pt idx="347">
                  <c:v>243847.3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 formatCode="#\ ##0.0">
                  <c:v>0</c:v>
                </c:pt>
                <c:pt idx="397" formatCode="#\ ##0.0">
                  <c:v>0</c:v>
                </c:pt>
                <c:pt idx="398" formatCode="#\ ##0.0">
                  <c:v>0</c:v>
                </c:pt>
                <c:pt idx="399" formatCode="#\ ##0.0">
                  <c:v>0</c:v>
                </c:pt>
                <c:pt idx="400" formatCode="#\ ##0.0">
                  <c:v>0</c:v>
                </c:pt>
                <c:pt idx="401" formatCode="#\ ##0.0">
                  <c:v>0</c:v>
                </c:pt>
                <c:pt idx="402" formatCode="#\ ##0.0">
                  <c:v>0</c:v>
                </c:pt>
                <c:pt idx="403" formatCode="#\ ##0.0">
                  <c:v>0</c:v>
                </c:pt>
                <c:pt idx="404" formatCode="#\ ##0.0">
                  <c:v>0</c:v>
                </c:pt>
                <c:pt idx="405" formatCode="#\ ##0.0">
                  <c:v>0</c:v>
                </c:pt>
                <c:pt idx="406" formatCode="#\ ##0.0">
                  <c:v>0</c:v>
                </c:pt>
                <c:pt idx="407" formatCode="#\ ##0.0">
                  <c:v>0</c:v>
                </c:pt>
                <c:pt idx="408" formatCode="#\ ##0.0">
                  <c:v>0</c:v>
                </c:pt>
                <c:pt idx="409" formatCode="#\ ##0.0">
                  <c:v>0</c:v>
                </c:pt>
                <c:pt idx="410" formatCode="#\ ##0.0">
                  <c:v>0</c:v>
                </c:pt>
                <c:pt idx="411" formatCode="#\ ##0.0">
                  <c:v>0</c:v>
                </c:pt>
                <c:pt idx="412" formatCode="#\ ##0.0">
                  <c:v>0</c:v>
                </c:pt>
                <c:pt idx="413" formatCode="#\ ##0.0">
                  <c:v>0</c:v>
                </c:pt>
                <c:pt idx="414" formatCode="#\ ##0.0">
                  <c:v>0</c:v>
                </c:pt>
                <c:pt idx="415" formatCode="#\ ##0.0">
                  <c:v>0</c:v>
                </c:pt>
                <c:pt idx="416" formatCode="#\ ##0.0">
                  <c:v>0</c:v>
                </c:pt>
                <c:pt idx="417" formatCode="#\ ##0.0">
                  <c:v>0</c:v>
                </c:pt>
                <c:pt idx="418" formatCode="#\ ##0.0">
                  <c:v>0</c:v>
                </c:pt>
                <c:pt idx="419" formatCode="#\ ##0.0">
                  <c:v>0</c:v>
                </c:pt>
                <c:pt idx="420" formatCode="#\ ##0.0">
                  <c:v>0</c:v>
                </c:pt>
                <c:pt idx="421" formatCode="#\ ##0.0">
                  <c:v>0</c:v>
                </c:pt>
                <c:pt idx="422" formatCode="#\ ##0.0">
                  <c:v>0</c:v>
                </c:pt>
                <c:pt idx="423" formatCode="#\ ##0.0">
                  <c:v>0</c:v>
                </c:pt>
                <c:pt idx="424" formatCode="#\ ##0.0">
                  <c:v>0</c:v>
                </c:pt>
                <c:pt idx="425" formatCode="#\ ##0.0">
                  <c:v>0</c:v>
                </c:pt>
                <c:pt idx="426" formatCode="#\ ##0.0">
                  <c:v>0</c:v>
                </c:pt>
                <c:pt idx="427" formatCode="#\ ##0.0">
                  <c:v>0</c:v>
                </c:pt>
                <c:pt idx="428" formatCode="#\ ##0.0">
                  <c:v>0</c:v>
                </c:pt>
                <c:pt idx="429" formatCode="#\ ##0.0">
                  <c:v>0</c:v>
                </c:pt>
                <c:pt idx="430" formatCode="#\ ##0.0">
                  <c:v>0</c:v>
                </c:pt>
                <c:pt idx="431" formatCode="#\ ##0.0">
                  <c:v>0</c:v>
                </c:pt>
                <c:pt idx="432" formatCode="#\ ##0.0">
                  <c:v>0</c:v>
                </c:pt>
                <c:pt idx="433" formatCode="#\ ##0.0">
                  <c:v>0</c:v>
                </c:pt>
                <c:pt idx="434" formatCode="#\ ##0.0">
                  <c:v>0</c:v>
                </c:pt>
                <c:pt idx="435" formatCode="#\ ##0.0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B-4F5C-9269-B09BF957C5FF}"/>
            </c:ext>
          </c:extLst>
        </c:ser>
        <c:ser>
          <c:idx val="1"/>
          <c:order val="1"/>
          <c:tx>
            <c:strRef>
              <c:f>Проект!$J$2:$J$3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Проект!$A$4:$H$418</c:f>
              <c:multiLvlStrCache>
                <c:ptCount val="415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0,0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0,0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0,0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0,0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0,0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0,0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0,0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0,0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0,0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0,0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0,0</c:v>
                  </c:pt>
                  <c:pt idx="80">
                    <c:v>0,0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0,0</c:v>
                  </c:pt>
                  <c:pt idx="112">
                    <c:v>0,0</c:v>
                  </c:pt>
                  <c:pt idx="113">
                    <c:v>0,0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0,0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69 000,00000</c:v>
                  </c:pt>
                  <c:pt idx="130">
                    <c:v>54 500,00000</c:v>
                  </c:pt>
                  <c:pt idx="131">
                    <c:v>0,00000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0,0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3 350,00000</c:v>
                  </c:pt>
                  <c:pt idx="154">
                    <c:v>3 350,00000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0,0</c:v>
                  </c:pt>
                  <c:pt idx="166">
                    <c:v>0,0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0,0</c:v>
                  </c:pt>
                  <c:pt idx="233">
                    <c:v>435,75031</c:v>
                  </c:pt>
                  <c:pt idx="234">
                    <c:v>435,75031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434,68480</c:v>
                  </c:pt>
                  <c:pt idx="242">
                    <c:v>0,00000</c:v>
                  </c:pt>
                  <c:pt idx="243">
                    <c:v>434,68480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307 804,80000</c:v>
                  </c:pt>
                  <c:pt idx="250">
                    <c:v>156 142,40000</c:v>
                  </c:pt>
                  <c:pt idx="251">
                    <c:v>151 662,40000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13 110,79565</c:v>
                  </c:pt>
                  <c:pt idx="258">
                    <c:v>13 110,79565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0,00000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0,00000</c:v>
                  </c:pt>
                  <c:pt idx="274">
                    <c:v>0,00000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0,0</c:v>
                  </c:pt>
                  <c:pt idx="302">
                    <c:v>0,0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2 463,20000</c:v>
                  </c:pt>
                  <c:pt idx="346">
                    <c:v>0,00000</c:v>
                  </c:pt>
                  <c:pt idx="347">
                    <c:v>2 463,20000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0,0</c:v>
                  </c:pt>
                  <c:pt idx="404">
                    <c:v>0,0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0,0</c:v>
                  </c:pt>
                  <c:pt idx="412">
                    <c:v>0,0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24 443,20000</c:v>
                  </c:pt>
                  <c:pt idx="130">
                    <c:v>22 822,30000</c:v>
                  </c:pt>
                  <c:pt idx="131">
                    <c:v>1 620,90000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1 729,90000</c:v>
                  </c:pt>
                  <c:pt idx="154">
                    <c:v>1 729,90000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3 250,45031</c:v>
                  </c:pt>
                  <c:pt idx="234">
                    <c:v>3 250,45031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434,90000</c:v>
                  </c:pt>
                  <c:pt idx="242">
                    <c:v>0,00000</c:v>
                  </c:pt>
                  <c:pt idx="243">
                    <c:v>434,90000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26 682,60000</c:v>
                  </c:pt>
                  <c:pt idx="250">
                    <c:v>13 341,30000</c:v>
                  </c:pt>
                  <c:pt idx="251">
                    <c:v>0,00000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214 033,10000</c:v>
                  </c:pt>
                  <c:pt idx="258">
                    <c:v>214 033,10000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5 800,60000</c:v>
                  </c:pt>
                  <c:pt idx="346">
                    <c:v>5 800,60000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93 443,20000</c:v>
                  </c:pt>
                  <c:pt idx="130">
                    <c:v>77 322,30000</c:v>
                  </c:pt>
                  <c:pt idx="131">
                    <c:v>1 620,90000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5 079,90000</c:v>
                  </c:pt>
                  <c:pt idx="154">
                    <c:v>5 079,90000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89 964,76276</c:v>
                  </c:pt>
                  <c:pt idx="234">
                    <c:v>89 964,76276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86 937,17550</c:v>
                  </c:pt>
                  <c:pt idx="242">
                    <c:v>0,00000</c:v>
                  </c:pt>
                  <c:pt idx="243">
                    <c:v>86 937,17550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334 487,40000</c:v>
                  </c:pt>
                  <c:pt idx="250">
                    <c:v>169 483,70000</c:v>
                  </c:pt>
                  <c:pt idx="251">
                    <c:v>151 662,40000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629 208,29565</c:v>
                  </c:pt>
                  <c:pt idx="258">
                    <c:v>629 208,29565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252 111,10000</c:v>
                  </c:pt>
                  <c:pt idx="346">
                    <c:v>5 800,60000</c:v>
                  </c:pt>
                  <c:pt idx="347">
                    <c:v>246 310,50000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4">
                    <c:v>Итого</c:v>
                  </c:pt>
                  <c:pt idx="365">
                    <c:v>2020</c:v>
                  </c:pt>
                  <c:pt idx="366">
                    <c:v>2021</c:v>
                  </c:pt>
                  <c:pt idx="367">
                    <c:v>2022</c:v>
                  </c:pt>
                  <c:pt idx="368">
                    <c:v>2023</c:v>
                  </c:pt>
                  <c:pt idx="369">
                    <c:v>2024</c:v>
                  </c:pt>
                  <c:pt idx="370">
                    <c:v>2025</c:v>
                  </c:pt>
                  <c:pt idx="371">
                    <c:v>2026</c:v>
                  </c:pt>
                  <c:pt idx="372">
                    <c:v>Итого</c:v>
                  </c:pt>
                  <c:pt idx="373">
                    <c:v>2020</c:v>
                  </c:pt>
                  <c:pt idx="374">
                    <c:v>2021</c:v>
                  </c:pt>
                  <c:pt idx="375">
                    <c:v>2022</c:v>
                  </c:pt>
                  <c:pt idx="376">
                    <c:v>2023</c:v>
                  </c:pt>
                  <c:pt idx="377">
                    <c:v>2024</c:v>
                  </c:pt>
                  <c:pt idx="378">
                    <c:v>2025</c:v>
                  </c:pt>
                  <c:pt idx="379">
                    <c:v>2026</c:v>
                  </c:pt>
                  <c:pt idx="380">
                    <c:v>Итого</c:v>
                  </c:pt>
                  <c:pt idx="381">
                    <c:v>2020</c:v>
                  </c:pt>
                  <c:pt idx="382">
                    <c:v>2021</c:v>
                  </c:pt>
                  <c:pt idx="383">
                    <c:v>2022</c:v>
                  </c:pt>
                  <c:pt idx="384">
                    <c:v>2023</c:v>
                  </c:pt>
                  <c:pt idx="385">
                    <c:v>2024</c:v>
                  </c:pt>
                  <c:pt idx="386">
                    <c:v>2025</c:v>
                  </c:pt>
                  <c:pt idx="387">
                    <c:v>2026</c:v>
                  </c:pt>
                  <c:pt idx="388">
                    <c:v>Итого</c:v>
                  </c:pt>
                  <c:pt idx="389">
                    <c:v>2020</c:v>
                  </c:pt>
                  <c:pt idx="390">
                    <c:v>2021</c:v>
                  </c:pt>
                  <c:pt idx="391">
                    <c:v>2022</c:v>
                  </c:pt>
                  <c:pt idx="392">
                    <c:v>2023</c:v>
                  </c:pt>
                  <c:pt idx="393">
                    <c:v>2024</c:v>
                  </c:pt>
                  <c:pt idx="394">
                    <c:v>2025</c:v>
                  </c:pt>
                  <c:pt idx="395">
                    <c:v>2026</c:v>
                  </c:pt>
                  <c:pt idx="396">
                    <c:v>Итого</c:v>
                  </c:pt>
                  <c:pt idx="397">
                    <c:v>2020</c:v>
                  </c:pt>
                  <c:pt idx="398">
                    <c:v>2021</c:v>
                  </c:pt>
                  <c:pt idx="399">
                    <c:v>2022</c:v>
                  </c:pt>
                  <c:pt idx="400">
                    <c:v>2023</c:v>
                  </c:pt>
                  <c:pt idx="401">
                    <c:v>2024</c:v>
                  </c:pt>
                  <c:pt idx="402">
                    <c:v>2025</c:v>
                  </c:pt>
                  <c:pt idx="403">
                    <c:v>2026</c:v>
                  </c:pt>
                  <c:pt idx="404">
                    <c:v>Итого</c:v>
                  </c:pt>
                  <c:pt idx="405">
                    <c:v>2020</c:v>
                  </c:pt>
                  <c:pt idx="406">
                    <c:v>2021</c:v>
                  </c:pt>
                  <c:pt idx="407">
                    <c:v>2022</c:v>
                  </c:pt>
                  <c:pt idx="408">
                    <c:v>2023</c:v>
                  </c:pt>
                  <c:pt idx="409">
                    <c:v>2024</c:v>
                  </c:pt>
                  <c:pt idx="410">
                    <c:v>2025</c:v>
                  </c:pt>
                  <c:pt idx="411">
                    <c:v>2026</c:v>
                  </c:pt>
                  <c:pt idx="412">
                    <c:v>Итого</c:v>
                  </c:pt>
                  <c:pt idx="413">
                    <c:v>2020</c:v>
                  </c:pt>
                  <c:pt idx="414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4">
                    <c:v>МКУ УКС</c:v>
                  </c:pt>
                  <c:pt idx="372">
                    <c:v>МКУ УКС</c:v>
                  </c:pt>
                  <c:pt idx="380">
                    <c:v>МКУ УКС</c:v>
                  </c:pt>
                  <c:pt idx="388">
                    <c:v>МКУ УКС</c:v>
                  </c:pt>
                  <c:pt idx="396">
                    <c:v>МКУ УКС</c:v>
                  </c:pt>
                  <c:pt idx="404">
                    <c:v>МКУ УКС</c:v>
                  </c:pt>
                  <c:pt idx="412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Водоснабжение пос. Победа, г. Пенза</c:v>
                  </c:pt>
                  <c:pt idx="105">
                    <c:v>Автомобильная дорога по ул. Аустрина, г. Пенза</c:v>
                  </c:pt>
                  <c:pt idx="113">
                    <c:v>Мост через реку Мойка по ул.Батайская, г.Пенза</c:v>
                  </c:pt>
                  <c:pt idx="121">
                    <c:v>Сети водоотведения пос. Лесной в г. Пензе</c:v>
                  </c:pt>
                  <c:pt idx="129">
                    <c:v>Строительство сетей водоснабжения пос. "ЗИФ", г.Пенза</c:v>
                  </c:pt>
                  <c:pt idx="137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45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53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1">
                    <c:v>Капитальный ремонт набережной реки Суры </c:v>
                  </c:pt>
                  <c:pt idx="169">
                    <c:v>Фонтан по ул. Московская с благоустройством прилегающей территории</c:v>
                  </c:pt>
                  <c:pt idx="177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85">
                    <c:v>Парк культуры и отдыха "Комсомольский", г.Пенза, ул.Гагарина, 6</c:v>
                  </c:pt>
                  <c:pt idx="193">
                    <c:v>Благоустройство территории сквера у дворца силовых единоборств "Воейков" г.Пенза, ул.40 лет Октября, 22Б</c:v>
                  </c:pt>
                  <c:pt idx="201">
                    <c:v>Сквер в границах улиц Московская, Володарского, Пушкина, г.Пенза</c:v>
                  </c:pt>
                  <c:pt idx="209">
                    <c:v>Сквер на пересечении улиц Плеханова-Пушкина, г.Пенза</c:v>
                  </c:pt>
                  <c:pt idx="217">
                    <c:v>Сквер в районе дизельного завода по ул.Калинина,128 А, г.Пенза</c:v>
                  </c:pt>
                  <c:pt idx="225">
                    <c:v>Парк "Этно-край" в районе ул. Антонова, г. Пенза</c:v>
                  </c:pt>
                  <c:pt idx="233">
                    <c:v>Корпус №2 детского сада по ул. Турищева, 1, г. Пенза</c:v>
                  </c:pt>
                  <c:pt idx="241">
                    <c:v>Корпус №2 детского сада по ул. Красная,26 А, г. Пенза</c:v>
                  </c:pt>
                  <c:pt idx="249">
                    <c:v>Детский сад по ул.Антонова,52, г.Пенза(Корпус № 2)</c:v>
                  </c:pt>
                  <c:pt idx="257">
                    <c:v>Школа в мкр. №3 третьей очереди строительства жилого района "Арбеково", г. Пенза</c:v>
                  </c:pt>
                  <c:pt idx="265">
                    <c:v>Здание музыкальной  школы по ул. Богданова 19, г. Пенза</c:v>
                  </c:pt>
                  <c:pt idx="273">
                    <c:v>Реконструкция лагеря "Орленок"</c:v>
                  </c:pt>
                  <c:pt idx="281">
                    <c:v>Объект культурного наследия регионального значения «Дом жилой (деревянный), XIX в.», г.Пенза</c:v>
                  </c:pt>
                  <c:pt idx="289">
                    <c:v>Здание ТЮЗ по ул.Тарханова 11а,г.Пенза</c:v>
                  </c:pt>
                  <c:pt idx="297">
                    <c:v>Строительство учреждения культуры и искусства (Театр юного зрителя), г. Пенза</c:v>
                  </c:pt>
                  <c:pt idx="305">
                    <c:v>Здание МБУ "ЦХИ г. Пензы" по ул. Леонова, 1А, г. Пенза</c:v>
                  </c:pt>
                  <c:pt idx="313">
                    <c:v>Строительство кладбища на участке 40 га, расположенном севернее Восточного кладбища (г.Пенза, ул.Осення) (I этап)</c:v>
                  </c:pt>
                  <c:pt idx="321">
                    <c:v>Здание детской молочной кухни по ул. Измайлова,73, г.Пенза</c:v>
                  </c:pt>
                  <c:pt idx="329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37">
                    <c:v>Спортивный комплекс "Пенза", г. Пенза, ул. Гагарина, 1а</c:v>
                  </c:pt>
                  <c:pt idx="345">
                    <c:v>Крытый каток с искусственным льдом по ул.65-летия Победы, 8 мкр.Арбеково, г.Пенза</c:v>
                  </c:pt>
                  <c:pt idx="353">
                    <c:v>Строительство лыжного стадиона "Снежинка", г.Пенза</c:v>
                  </c:pt>
                  <c:pt idx="361">
                    <c:v>Подпрограмма 2. "Стимулирование развития жилищного строительства в городе Пензе"</c:v>
                  </c:pt>
                  <c:pt idx="362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363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364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372">
                    <c:v>Строительство автодороги в микрорайоне, расположенном между пос. Нефтяник и пос. Заря, г. Пенза</c:v>
                  </c:pt>
                  <c:pt idx="380">
                    <c:v>Реконструкция дороги по ул. Новоселов, г.Пенза</c:v>
                  </c:pt>
                  <c:pt idx="388">
                    <c:v>Внутриквартальная дорога в мкр. №6 "Заря-1" севернее ул.Магистральная, г.Пенза</c:v>
                  </c:pt>
                  <c:pt idx="396">
                    <c:v>Внутриквартальная дорога в районе малоэтажной застройки Заря южнее ул. Новоселов, г. Пенза</c:v>
                  </c:pt>
                  <c:pt idx="404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412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Проект!$J$4:$J$562</c:f>
              <c:numCache>
                <c:formatCode>#\ ##0.00000</c:formatCode>
                <c:ptCount val="55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\ ##0.0">
                  <c:v>0</c:v>
                </c:pt>
                <c:pt idx="10" formatCode="#\ ##0.0">
                  <c:v>0</c:v>
                </c:pt>
                <c:pt idx="11" formatCode="#\ ##0.0">
                  <c:v>0</c:v>
                </c:pt>
                <c:pt idx="12" formatCode="#\ ##0.0">
                  <c:v>0</c:v>
                </c:pt>
                <c:pt idx="13" formatCode="#\ ##0.0">
                  <c:v>0</c:v>
                </c:pt>
                <c:pt idx="14" formatCode="#\ ##0.0">
                  <c:v>0</c:v>
                </c:pt>
                <c:pt idx="15" formatCode="#\ ##0.0">
                  <c:v>0</c:v>
                </c:pt>
                <c:pt idx="16" formatCode="#\ ##0.0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#\ ##0.0">
                  <c:v>0</c:v>
                </c:pt>
                <c:pt idx="34" formatCode="#\ ##0.0">
                  <c:v>0</c:v>
                </c:pt>
                <c:pt idx="35" formatCode="#\ ##0.0">
                  <c:v>0</c:v>
                </c:pt>
                <c:pt idx="36" formatCode="#\ ##0.0">
                  <c:v>0</c:v>
                </c:pt>
                <c:pt idx="37" formatCode="#\ ##0.0">
                  <c:v>0</c:v>
                </c:pt>
                <c:pt idx="38" formatCode="#\ ##0.0">
                  <c:v>0</c:v>
                </c:pt>
                <c:pt idx="39" formatCode="#\ ##0.0">
                  <c:v>0</c:v>
                </c:pt>
                <c:pt idx="40" formatCode="#\ ##0.0">
                  <c:v>0</c:v>
                </c:pt>
                <c:pt idx="41" formatCode="#\ ##0.0">
                  <c:v>0</c:v>
                </c:pt>
                <c:pt idx="42" formatCode="#\ ##0.0">
                  <c:v>0</c:v>
                </c:pt>
                <c:pt idx="43" formatCode="#\ ##0.0">
                  <c:v>0</c:v>
                </c:pt>
                <c:pt idx="44" formatCode="#\ ##0.0">
                  <c:v>0</c:v>
                </c:pt>
                <c:pt idx="45" formatCode="#\ ##0.0">
                  <c:v>0</c:v>
                </c:pt>
                <c:pt idx="46" formatCode="#\ ##0.0">
                  <c:v>0</c:v>
                </c:pt>
                <c:pt idx="47" formatCode="#\ ##0.0">
                  <c:v>0</c:v>
                </c:pt>
                <c:pt idx="48" formatCode="#\ ##0.0">
                  <c:v>0</c:v>
                </c:pt>
                <c:pt idx="49" formatCode="#\ ##0.0">
                  <c:v>0</c:v>
                </c:pt>
                <c:pt idx="50" formatCode="#\ ##0.0">
                  <c:v>0</c:v>
                </c:pt>
                <c:pt idx="51" formatCode="#\ ##0.0">
                  <c:v>0</c:v>
                </c:pt>
                <c:pt idx="52" formatCode="#\ ##0.0">
                  <c:v>0</c:v>
                </c:pt>
                <c:pt idx="53" formatCode="#\ ##0.0">
                  <c:v>0</c:v>
                </c:pt>
                <c:pt idx="54" formatCode="#\ ##0.0">
                  <c:v>0</c:v>
                </c:pt>
                <c:pt idx="55" formatCode="#\ ##0.0">
                  <c:v>0</c:v>
                </c:pt>
                <c:pt idx="56" formatCode="#\ ##0.0">
                  <c:v>0</c:v>
                </c:pt>
                <c:pt idx="57" formatCode="#\ ##0.0">
                  <c:v>0</c:v>
                </c:pt>
                <c:pt idx="58" formatCode="#\ ##0.0">
                  <c:v>0</c:v>
                </c:pt>
                <c:pt idx="59" formatCode="#\ ##0.0">
                  <c:v>0</c:v>
                </c:pt>
                <c:pt idx="60" formatCode="#\ ##0.0">
                  <c:v>0</c:v>
                </c:pt>
                <c:pt idx="61" formatCode="#\ ##0.0">
                  <c:v>0</c:v>
                </c:pt>
                <c:pt idx="62" formatCode="#\ ##0.0">
                  <c:v>0</c:v>
                </c:pt>
                <c:pt idx="63" formatCode="#\ ##0.0">
                  <c:v>0</c:v>
                </c:pt>
                <c:pt idx="64" formatCode="#\ ##0.0">
                  <c:v>0</c:v>
                </c:pt>
                <c:pt idx="65" formatCode="#\ ##0.0">
                  <c:v>0</c:v>
                </c:pt>
                <c:pt idx="66" formatCode="#\ ##0.0">
                  <c:v>0</c:v>
                </c:pt>
                <c:pt idx="67" formatCode="#\ ##0.0">
                  <c:v>0</c:v>
                </c:pt>
                <c:pt idx="68" formatCode="#\ ##0.0">
                  <c:v>0</c:v>
                </c:pt>
                <c:pt idx="69" formatCode="#\ ##0.0">
                  <c:v>0</c:v>
                </c:pt>
                <c:pt idx="70" formatCode="#\ ##0.0">
                  <c:v>0</c:v>
                </c:pt>
                <c:pt idx="71" formatCode="#\ ##0.0">
                  <c:v>0</c:v>
                </c:pt>
                <c:pt idx="72" formatCode="#\ ##0.0">
                  <c:v>0</c:v>
                </c:pt>
                <c:pt idx="73" formatCode="#\ ##0.0">
                  <c:v>0</c:v>
                </c:pt>
                <c:pt idx="74" formatCode="#\ ##0.0">
                  <c:v>0</c:v>
                </c:pt>
                <c:pt idx="75" formatCode="#\ ##0.0">
                  <c:v>0</c:v>
                </c:pt>
                <c:pt idx="76" formatCode="#\ ##0.0">
                  <c:v>0</c:v>
                </c:pt>
                <c:pt idx="77" formatCode="#\ ##0.0">
                  <c:v>0</c:v>
                </c:pt>
                <c:pt idx="78" formatCode="#\ ##0.0">
                  <c:v>0</c:v>
                </c:pt>
                <c:pt idx="79" formatCode="#\ ##0.0">
                  <c:v>0</c:v>
                </c:pt>
                <c:pt idx="80" formatCode="#\ ##0.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 formatCode="#\ ##0.0">
                  <c:v>0</c:v>
                </c:pt>
                <c:pt idx="106" formatCode="#\ ##0.0">
                  <c:v>0</c:v>
                </c:pt>
                <c:pt idx="107" formatCode="#\ ##0.0">
                  <c:v>0</c:v>
                </c:pt>
                <c:pt idx="108" formatCode="#\ ##0.0">
                  <c:v>0</c:v>
                </c:pt>
                <c:pt idx="109" formatCode="#\ ##0.0">
                  <c:v>0</c:v>
                </c:pt>
                <c:pt idx="110" formatCode="#\ ##0.0">
                  <c:v>0</c:v>
                </c:pt>
                <c:pt idx="111" formatCode="#\ ##0.0">
                  <c:v>0</c:v>
                </c:pt>
                <c:pt idx="112" formatCode="#\ ##0.0">
                  <c:v>0</c:v>
                </c:pt>
                <c:pt idx="113" formatCode="#\ ##0.0">
                  <c:v>0</c:v>
                </c:pt>
                <c:pt idx="114" formatCode="#\ ##0.0">
                  <c:v>0</c:v>
                </c:pt>
                <c:pt idx="115" formatCode="#\ ##0.0">
                  <c:v>0</c:v>
                </c:pt>
                <c:pt idx="116" formatCode="#\ ##0.0">
                  <c:v>0</c:v>
                </c:pt>
                <c:pt idx="117" formatCode="#\ ##0.0">
                  <c:v>0</c:v>
                </c:pt>
                <c:pt idx="118" formatCode="#\ ##0.0">
                  <c:v>0</c:v>
                </c:pt>
                <c:pt idx="119" formatCode="#\ ##0.0">
                  <c:v>0</c:v>
                </c:pt>
                <c:pt idx="120" formatCode="#\ ##0.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 formatCode="#\ ##0.0">
                  <c:v>0</c:v>
                </c:pt>
                <c:pt idx="146" formatCode="#\ ##0.0">
                  <c:v>0</c:v>
                </c:pt>
                <c:pt idx="147" formatCode="#\ ##0.0">
                  <c:v>0</c:v>
                </c:pt>
                <c:pt idx="148" formatCode="#\ ##0.0">
                  <c:v>0</c:v>
                </c:pt>
                <c:pt idx="149" formatCode="#\ ##0.0">
                  <c:v>0</c:v>
                </c:pt>
                <c:pt idx="150" formatCode="#\ ##0.0">
                  <c:v>0</c:v>
                </c:pt>
                <c:pt idx="151" formatCode="#\ ##0.0">
                  <c:v>0</c:v>
                </c:pt>
                <c:pt idx="152" formatCode="#\ ##0.0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 formatCode="#\ ##0.0">
                  <c:v>0</c:v>
                </c:pt>
                <c:pt idx="162" formatCode="#\ ##0.0">
                  <c:v>0</c:v>
                </c:pt>
                <c:pt idx="163" formatCode="#\ ##0.0">
                  <c:v>0</c:v>
                </c:pt>
                <c:pt idx="164" formatCode="#\ ##0.0">
                  <c:v>0</c:v>
                </c:pt>
                <c:pt idx="165" formatCode="#\ ##0.0">
                  <c:v>0</c:v>
                </c:pt>
                <c:pt idx="166" formatCode="#\ ##0.0">
                  <c:v>0</c:v>
                </c:pt>
                <c:pt idx="167" formatCode="#\ ##0.0">
                  <c:v>0</c:v>
                </c:pt>
                <c:pt idx="168" formatCode="#\ ##0.0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201">
                  <c:v>0</c:v>
                </c:pt>
                <c:pt idx="209">
                  <c:v>0</c:v>
                </c:pt>
                <c:pt idx="217">
                  <c:v>0</c:v>
                </c:pt>
                <c:pt idx="225" formatCode="#\ ##0.0">
                  <c:v>0</c:v>
                </c:pt>
                <c:pt idx="233">
                  <c:v>0</c:v>
                </c:pt>
                <c:pt idx="241">
                  <c:v>0</c:v>
                </c:pt>
                <c:pt idx="249">
                  <c:v>0</c:v>
                </c:pt>
                <c:pt idx="257">
                  <c:v>0</c:v>
                </c:pt>
                <c:pt idx="265">
                  <c:v>0</c:v>
                </c:pt>
                <c:pt idx="273">
                  <c:v>0</c:v>
                </c:pt>
                <c:pt idx="281">
                  <c:v>0</c:v>
                </c:pt>
                <c:pt idx="289">
                  <c:v>0</c:v>
                </c:pt>
                <c:pt idx="297" formatCode="#\ ##0.0">
                  <c:v>450000</c:v>
                </c:pt>
                <c:pt idx="305">
                  <c:v>0</c:v>
                </c:pt>
                <c:pt idx="313">
                  <c:v>0</c:v>
                </c:pt>
                <c:pt idx="321">
                  <c:v>0</c:v>
                </c:pt>
                <c:pt idx="329">
                  <c:v>0</c:v>
                </c:pt>
                <c:pt idx="337">
                  <c:v>0</c:v>
                </c:pt>
                <c:pt idx="345">
                  <c:v>0</c:v>
                </c:pt>
                <c:pt idx="353">
                  <c:v>0</c:v>
                </c:pt>
                <c:pt idx="364">
                  <c:v>0</c:v>
                </c:pt>
                <c:pt idx="372">
                  <c:v>0</c:v>
                </c:pt>
                <c:pt idx="380">
                  <c:v>0</c:v>
                </c:pt>
                <c:pt idx="388">
                  <c:v>0</c:v>
                </c:pt>
                <c:pt idx="396" formatCode="#\ ##0.0">
                  <c:v>0</c:v>
                </c:pt>
                <c:pt idx="404" formatCode="#\ ##0.0">
                  <c:v>0</c:v>
                </c:pt>
                <c:pt idx="428" formatCode="#\ ##0.0">
                  <c:v>0</c:v>
                </c:pt>
                <c:pt idx="436">
                  <c:v>0</c:v>
                </c:pt>
                <c:pt idx="444">
                  <c:v>0</c:v>
                </c:pt>
                <c:pt idx="452">
                  <c:v>0</c:v>
                </c:pt>
                <c:pt idx="460">
                  <c:v>0</c:v>
                </c:pt>
                <c:pt idx="468">
                  <c:v>0</c:v>
                </c:pt>
                <c:pt idx="476">
                  <c:v>0</c:v>
                </c:pt>
                <c:pt idx="484">
                  <c:v>0</c:v>
                </c:pt>
                <c:pt idx="492">
                  <c:v>0</c:v>
                </c:pt>
                <c:pt idx="500">
                  <c:v>0</c:v>
                </c:pt>
                <c:pt idx="508">
                  <c:v>0</c:v>
                </c:pt>
                <c:pt idx="51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B-4F5C-9269-B09BF957C5FF}"/>
            </c:ext>
          </c:extLst>
        </c:ser>
        <c:ser>
          <c:idx val="2"/>
          <c:order val="3"/>
          <c:tx>
            <c:strRef>
              <c:f>Проект!$L$2:$L$3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Проект!$A$4:$H$418</c:f>
              <c:multiLvlStrCache>
                <c:ptCount val="415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0,0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0,0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0,0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0,0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0,0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0,0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0,0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0,0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0,0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0,0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0,0</c:v>
                  </c:pt>
                  <c:pt idx="80">
                    <c:v>0,0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0,0</c:v>
                  </c:pt>
                  <c:pt idx="112">
                    <c:v>0,0</c:v>
                  </c:pt>
                  <c:pt idx="113">
                    <c:v>0,0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0,0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69 000,00000</c:v>
                  </c:pt>
                  <c:pt idx="130">
                    <c:v>54 500,00000</c:v>
                  </c:pt>
                  <c:pt idx="131">
                    <c:v>0,00000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0,0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3 350,00000</c:v>
                  </c:pt>
                  <c:pt idx="154">
                    <c:v>3 350,00000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0,0</c:v>
                  </c:pt>
                  <c:pt idx="166">
                    <c:v>0,0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0,0</c:v>
                  </c:pt>
                  <c:pt idx="233">
                    <c:v>435,75031</c:v>
                  </c:pt>
                  <c:pt idx="234">
                    <c:v>435,75031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434,68480</c:v>
                  </c:pt>
                  <c:pt idx="242">
                    <c:v>0,00000</c:v>
                  </c:pt>
                  <c:pt idx="243">
                    <c:v>434,68480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307 804,80000</c:v>
                  </c:pt>
                  <c:pt idx="250">
                    <c:v>156 142,40000</c:v>
                  </c:pt>
                  <c:pt idx="251">
                    <c:v>151 662,40000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13 110,79565</c:v>
                  </c:pt>
                  <c:pt idx="258">
                    <c:v>13 110,79565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0,00000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0,00000</c:v>
                  </c:pt>
                  <c:pt idx="274">
                    <c:v>0,00000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0,0</c:v>
                  </c:pt>
                  <c:pt idx="302">
                    <c:v>0,0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2 463,20000</c:v>
                  </c:pt>
                  <c:pt idx="346">
                    <c:v>0,00000</c:v>
                  </c:pt>
                  <c:pt idx="347">
                    <c:v>2 463,20000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0,0</c:v>
                  </c:pt>
                  <c:pt idx="404">
                    <c:v>0,0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0,0</c:v>
                  </c:pt>
                  <c:pt idx="412">
                    <c:v>0,0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24 443,20000</c:v>
                  </c:pt>
                  <c:pt idx="130">
                    <c:v>22 822,30000</c:v>
                  </c:pt>
                  <c:pt idx="131">
                    <c:v>1 620,90000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1 729,90000</c:v>
                  </c:pt>
                  <c:pt idx="154">
                    <c:v>1 729,90000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3 250,45031</c:v>
                  </c:pt>
                  <c:pt idx="234">
                    <c:v>3 250,45031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434,90000</c:v>
                  </c:pt>
                  <c:pt idx="242">
                    <c:v>0,00000</c:v>
                  </c:pt>
                  <c:pt idx="243">
                    <c:v>434,90000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26 682,60000</c:v>
                  </c:pt>
                  <c:pt idx="250">
                    <c:v>13 341,30000</c:v>
                  </c:pt>
                  <c:pt idx="251">
                    <c:v>0,00000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214 033,10000</c:v>
                  </c:pt>
                  <c:pt idx="258">
                    <c:v>214 033,10000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5 800,60000</c:v>
                  </c:pt>
                  <c:pt idx="346">
                    <c:v>5 800,60000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93 443,20000</c:v>
                  </c:pt>
                  <c:pt idx="130">
                    <c:v>77 322,30000</c:v>
                  </c:pt>
                  <c:pt idx="131">
                    <c:v>1 620,90000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5 079,90000</c:v>
                  </c:pt>
                  <c:pt idx="154">
                    <c:v>5 079,90000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89 964,76276</c:v>
                  </c:pt>
                  <c:pt idx="234">
                    <c:v>89 964,76276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86 937,17550</c:v>
                  </c:pt>
                  <c:pt idx="242">
                    <c:v>0,00000</c:v>
                  </c:pt>
                  <c:pt idx="243">
                    <c:v>86 937,17550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334 487,40000</c:v>
                  </c:pt>
                  <c:pt idx="250">
                    <c:v>169 483,70000</c:v>
                  </c:pt>
                  <c:pt idx="251">
                    <c:v>151 662,40000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629 208,29565</c:v>
                  </c:pt>
                  <c:pt idx="258">
                    <c:v>629 208,29565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252 111,10000</c:v>
                  </c:pt>
                  <c:pt idx="346">
                    <c:v>5 800,60000</c:v>
                  </c:pt>
                  <c:pt idx="347">
                    <c:v>246 310,50000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4">
                    <c:v>Итого</c:v>
                  </c:pt>
                  <c:pt idx="365">
                    <c:v>2020</c:v>
                  </c:pt>
                  <c:pt idx="366">
                    <c:v>2021</c:v>
                  </c:pt>
                  <c:pt idx="367">
                    <c:v>2022</c:v>
                  </c:pt>
                  <c:pt idx="368">
                    <c:v>2023</c:v>
                  </c:pt>
                  <c:pt idx="369">
                    <c:v>2024</c:v>
                  </c:pt>
                  <c:pt idx="370">
                    <c:v>2025</c:v>
                  </c:pt>
                  <c:pt idx="371">
                    <c:v>2026</c:v>
                  </c:pt>
                  <c:pt idx="372">
                    <c:v>Итого</c:v>
                  </c:pt>
                  <c:pt idx="373">
                    <c:v>2020</c:v>
                  </c:pt>
                  <c:pt idx="374">
                    <c:v>2021</c:v>
                  </c:pt>
                  <c:pt idx="375">
                    <c:v>2022</c:v>
                  </c:pt>
                  <c:pt idx="376">
                    <c:v>2023</c:v>
                  </c:pt>
                  <c:pt idx="377">
                    <c:v>2024</c:v>
                  </c:pt>
                  <c:pt idx="378">
                    <c:v>2025</c:v>
                  </c:pt>
                  <c:pt idx="379">
                    <c:v>2026</c:v>
                  </c:pt>
                  <c:pt idx="380">
                    <c:v>Итого</c:v>
                  </c:pt>
                  <c:pt idx="381">
                    <c:v>2020</c:v>
                  </c:pt>
                  <c:pt idx="382">
                    <c:v>2021</c:v>
                  </c:pt>
                  <c:pt idx="383">
                    <c:v>2022</c:v>
                  </c:pt>
                  <c:pt idx="384">
                    <c:v>2023</c:v>
                  </c:pt>
                  <c:pt idx="385">
                    <c:v>2024</c:v>
                  </c:pt>
                  <c:pt idx="386">
                    <c:v>2025</c:v>
                  </c:pt>
                  <c:pt idx="387">
                    <c:v>2026</c:v>
                  </c:pt>
                  <c:pt idx="388">
                    <c:v>Итого</c:v>
                  </c:pt>
                  <c:pt idx="389">
                    <c:v>2020</c:v>
                  </c:pt>
                  <c:pt idx="390">
                    <c:v>2021</c:v>
                  </c:pt>
                  <c:pt idx="391">
                    <c:v>2022</c:v>
                  </c:pt>
                  <c:pt idx="392">
                    <c:v>2023</c:v>
                  </c:pt>
                  <c:pt idx="393">
                    <c:v>2024</c:v>
                  </c:pt>
                  <c:pt idx="394">
                    <c:v>2025</c:v>
                  </c:pt>
                  <c:pt idx="395">
                    <c:v>2026</c:v>
                  </c:pt>
                  <c:pt idx="396">
                    <c:v>Итого</c:v>
                  </c:pt>
                  <c:pt idx="397">
                    <c:v>2020</c:v>
                  </c:pt>
                  <c:pt idx="398">
                    <c:v>2021</c:v>
                  </c:pt>
                  <c:pt idx="399">
                    <c:v>2022</c:v>
                  </c:pt>
                  <c:pt idx="400">
                    <c:v>2023</c:v>
                  </c:pt>
                  <c:pt idx="401">
                    <c:v>2024</c:v>
                  </c:pt>
                  <c:pt idx="402">
                    <c:v>2025</c:v>
                  </c:pt>
                  <c:pt idx="403">
                    <c:v>2026</c:v>
                  </c:pt>
                  <c:pt idx="404">
                    <c:v>Итого</c:v>
                  </c:pt>
                  <c:pt idx="405">
                    <c:v>2020</c:v>
                  </c:pt>
                  <c:pt idx="406">
                    <c:v>2021</c:v>
                  </c:pt>
                  <c:pt idx="407">
                    <c:v>2022</c:v>
                  </c:pt>
                  <c:pt idx="408">
                    <c:v>2023</c:v>
                  </c:pt>
                  <c:pt idx="409">
                    <c:v>2024</c:v>
                  </c:pt>
                  <c:pt idx="410">
                    <c:v>2025</c:v>
                  </c:pt>
                  <c:pt idx="411">
                    <c:v>2026</c:v>
                  </c:pt>
                  <c:pt idx="412">
                    <c:v>Итого</c:v>
                  </c:pt>
                  <c:pt idx="413">
                    <c:v>2020</c:v>
                  </c:pt>
                  <c:pt idx="414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4">
                    <c:v>МКУ УКС</c:v>
                  </c:pt>
                  <c:pt idx="372">
                    <c:v>МКУ УКС</c:v>
                  </c:pt>
                  <c:pt idx="380">
                    <c:v>МКУ УКС</c:v>
                  </c:pt>
                  <c:pt idx="388">
                    <c:v>МКУ УКС</c:v>
                  </c:pt>
                  <c:pt idx="396">
                    <c:v>МКУ УКС</c:v>
                  </c:pt>
                  <c:pt idx="404">
                    <c:v>МКУ УКС</c:v>
                  </c:pt>
                  <c:pt idx="412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Водоснабжение пос. Победа, г. Пенза</c:v>
                  </c:pt>
                  <c:pt idx="105">
                    <c:v>Автомобильная дорога по ул. Аустрина, г. Пенза</c:v>
                  </c:pt>
                  <c:pt idx="113">
                    <c:v>Мост через реку Мойка по ул.Батайская, г.Пенза</c:v>
                  </c:pt>
                  <c:pt idx="121">
                    <c:v>Сети водоотведения пос. Лесной в г. Пензе</c:v>
                  </c:pt>
                  <c:pt idx="129">
                    <c:v>Строительство сетей водоснабжения пос. "ЗИФ", г.Пенза</c:v>
                  </c:pt>
                  <c:pt idx="137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45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53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1">
                    <c:v>Капитальный ремонт набережной реки Суры </c:v>
                  </c:pt>
                  <c:pt idx="169">
                    <c:v>Фонтан по ул. Московская с благоустройством прилегающей территории</c:v>
                  </c:pt>
                  <c:pt idx="177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85">
                    <c:v>Парк культуры и отдыха "Комсомольский", г.Пенза, ул.Гагарина, 6</c:v>
                  </c:pt>
                  <c:pt idx="193">
                    <c:v>Благоустройство территории сквера у дворца силовых единоборств "Воейков" г.Пенза, ул.40 лет Октября, 22Б</c:v>
                  </c:pt>
                  <c:pt idx="201">
                    <c:v>Сквер в границах улиц Московская, Володарского, Пушкина, г.Пенза</c:v>
                  </c:pt>
                  <c:pt idx="209">
                    <c:v>Сквер на пересечении улиц Плеханова-Пушкина, г.Пенза</c:v>
                  </c:pt>
                  <c:pt idx="217">
                    <c:v>Сквер в районе дизельного завода по ул.Калинина,128 А, г.Пенза</c:v>
                  </c:pt>
                  <c:pt idx="225">
                    <c:v>Парк "Этно-край" в районе ул. Антонова, г. Пенза</c:v>
                  </c:pt>
                  <c:pt idx="233">
                    <c:v>Корпус №2 детского сада по ул. Турищева, 1, г. Пенза</c:v>
                  </c:pt>
                  <c:pt idx="241">
                    <c:v>Корпус №2 детского сада по ул. Красная,26 А, г. Пенза</c:v>
                  </c:pt>
                  <c:pt idx="249">
                    <c:v>Детский сад по ул.Антонова,52, г.Пенза(Корпус № 2)</c:v>
                  </c:pt>
                  <c:pt idx="257">
                    <c:v>Школа в мкр. №3 третьей очереди строительства жилого района "Арбеково", г. Пенза</c:v>
                  </c:pt>
                  <c:pt idx="265">
                    <c:v>Здание музыкальной  школы по ул. Богданова 19, г. Пенза</c:v>
                  </c:pt>
                  <c:pt idx="273">
                    <c:v>Реконструкция лагеря "Орленок"</c:v>
                  </c:pt>
                  <c:pt idx="281">
                    <c:v>Объект культурного наследия регионального значения «Дом жилой (деревянный), XIX в.», г.Пенза</c:v>
                  </c:pt>
                  <c:pt idx="289">
                    <c:v>Здание ТЮЗ по ул.Тарханова 11а,г.Пенза</c:v>
                  </c:pt>
                  <c:pt idx="297">
                    <c:v>Строительство учреждения культуры и искусства (Театр юного зрителя), г. Пенза</c:v>
                  </c:pt>
                  <c:pt idx="305">
                    <c:v>Здание МБУ "ЦХИ г. Пензы" по ул. Леонова, 1А, г. Пенза</c:v>
                  </c:pt>
                  <c:pt idx="313">
                    <c:v>Строительство кладбища на участке 40 га, расположенном севернее Восточного кладбища (г.Пенза, ул.Осення) (I этап)</c:v>
                  </c:pt>
                  <c:pt idx="321">
                    <c:v>Здание детской молочной кухни по ул. Измайлова,73, г.Пенза</c:v>
                  </c:pt>
                  <c:pt idx="329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37">
                    <c:v>Спортивный комплекс "Пенза", г. Пенза, ул. Гагарина, 1а</c:v>
                  </c:pt>
                  <c:pt idx="345">
                    <c:v>Крытый каток с искусственным льдом по ул.65-летия Победы, 8 мкр.Арбеково, г.Пенза</c:v>
                  </c:pt>
                  <c:pt idx="353">
                    <c:v>Строительство лыжного стадиона "Снежинка", г.Пенза</c:v>
                  </c:pt>
                  <c:pt idx="361">
                    <c:v>Подпрограмма 2. "Стимулирование развития жилищного строительства в городе Пензе"</c:v>
                  </c:pt>
                  <c:pt idx="362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363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364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372">
                    <c:v>Строительство автодороги в микрорайоне, расположенном между пос. Нефтяник и пос. Заря, г. Пенза</c:v>
                  </c:pt>
                  <c:pt idx="380">
                    <c:v>Реконструкция дороги по ул. Новоселов, г.Пенза</c:v>
                  </c:pt>
                  <c:pt idx="388">
                    <c:v>Внутриквартальная дорога в мкр. №6 "Заря-1" севернее ул.Магистральная, г.Пенза</c:v>
                  </c:pt>
                  <c:pt idx="396">
                    <c:v>Внутриквартальная дорога в районе малоэтажной застройки Заря южнее ул. Новоселов, г. Пенза</c:v>
                  </c:pt>
                  <c:pt idx="404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412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Проект!$L$4:$L$562</c:f>
              <c:numCache>
                <c:formatCode>#\ ##0.00000</c:formatCode>
                <c:ptCount val="55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\ ##0.0">
                  <c:v>0</c:v>
                </c:pt>
                <c:pt idx="10" formatCode="#\ ##0.0">
                  <c:v>0</c:v>
                </c:pt>
                <c:pt idx="11" formatCode="#\ ##0.0">
                  <c:v>0</c:v>
                </c:pt>
                <c:pt idx="12" formatCode="#\ ##0.0">
                  <c:v>0</c:v>
                </c:pt>
                <c:pt idx="13" formatCode="#\ ##0.0">
                  <c:v>0</c:v>
                </c:pt>
                <c:pt idx="14" formatCode="#\ ##0.0">
                  <c:v>0</c:v>
                </c:pt>
                <c:pt idx="15" formatCode="#\ ##0.0">
                  <c:v>0</c:v>
                </c:pt>
                <c:pt idx="16" formatCode="#\ ##0.0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#\ ##0.0">
                  <c:v>0</c:v>
                </c:pt>
                <c:pt idx="34" formatCode="#\ ##0.0">
                  <c:v>0</c:v>
                </c:pt>
                <c:pt idx="35" formatCode="#\ ##0.0">
                  <c:v>0</c:v>
                </c:pt>
                <c:pt idx="36" formatCode="#\ ##0.0">
                  <c:v>0</c:v>
                </c:pt>
                <c:pt idx="37" formatCode="#\ ##0.0">
                  <c:v>0</c:v>
                </c:pt>
                <c:pt idx="38" formatCode="#\ ##0.0">
                  <c:v>0</c:v>
                </c:pt>
                <c:pt idx="39" formatCode="#\ ##0.0">
                  <c:v>0</c:v>
                </c:pt>
                <c:pt idx="40" formatCode="#\ ##0.0">
                  <c:v>0</c:v>
                </c:pt>
                <c:pt idx="41" formatCode="#\ ##0.0">
                  <c:v>0</c:v>
                </c:pt>
                <c:pt idx="42" formatCode="#\ ##0.0">
                  <c:v>0</c:v>
                </c:pt>
                <c:pt idx="43" formatCode="#\ ##0.0">
                  <c:v>0</c:v>
                </c:pt>
                <c:pt idx="44" formatCode="#\ ##0.0">
                  <c:v>0</c:v>
                </c:pt>
                <c:pt idx="45" formatCode="#\ ##0.0">
                  <c:v>0</c:v>
                </c:pt>
                <c:pt idx="46" formatCode="#\ ##0.0">
                  <c:v>0</c:v>
                </c:pt>
                <c:pt idx="47" formatCode="#\ ##0.0">
                  <c:v>0</c:v>
                </c:pt>
                <c:pt idx="48" formatCode="#\ ##0.0">
                  <c:v>0</c:v>
                </c:pt>
                <c:pt idx="49" formatCode="#\ ##0.0">
                  <c:v>0</c:v>
                </c:pt>
                <c:pt idx="50" formatCode="#\ ##0.0">
                  <c:v>0</c:v>
                </c:pt>
                <c:pt idx="51" formatCode="#\ ##0.0">
                  <c:v>0</c:v>
                </c:pt>
                <c:pt idx="52" formatCode="#\ ##0.0">
                  <c:v>0</c:v>
                </c:pt>
                <c:pt idx="53" formatCode="#\ ##0.0">
                  <c:v>0</c:v>
                </c:pt>
                <c:pt idx="54" formatCode="#\ ##0.0">
                  <c:v>0</c:v>
                </c:pt>
                <c:pt idx="55" formatCode="#\ ##0.0">
                  <c:v>0</c:v>
                </c:pt>
                <c:pt idx="56" formatCode="#\ ##0.0">
                  <c:v>0</c:v>
                </c:pt>
                <c:pt idx="57" formatCode="#\ ##0.0">
                  <c:v>0</c:v>
                </c:pt>
                <c:pt idx="58" formatCode="#\ ##0.0">
                  <c:v>0</c:v>
                </c:pt>
                <c:pt idx="59" formatCode="#\ ##0.0">
                  <c:v>0</c:v>
                </c:pt>
                <c:pt idx="60" formatCode="#\ ##0.0">
                  <c:v>0</c:v>
                </c:pt>
                <c:pt idx="61" formatCode="#\ ##0.0">
                  <c:v>0</c:v>
                </c:pt>
                <c:pt idx="62" formatCode="#\ ##0.0">
                  <c:v>0</c:v>
                </c:pt>
                <c:pt idx="63" formatCode="#\ ##0.0">
                  <c:v>0</c:v>
                </c:pt>
                <c:pt idx="64" formatCode="#\ ##0.0">
                  <c:v>0</c:v>
                </c:pt>
                <c:pt idx="65" formatCode="#\ ##0.0">
                  <c:v>0</c:v>
                </c:pt>
                <c:pt idx="66" formatCode="#\ ##0.0">
                  <c:v>0</c:v>
                </c:pt>
                <c:pt idx="67" formatCode="#\ ##0.0">
                  <c:v>0</c:v>
                </c:pt>
                <c:pt idx="68" formatCode="#\ ##0.0">
                  <c:v>0</c:v>
                </c:pt>
                <c:pt idx="69" formatCode="#\ ##0.0">
                  <c:v>0</c:v>
                </c:pt>
                <c:pt idx="70" formatCode="#\ ##0.0">
                  <c:v>0</c:v>
                </c:pt>
                <c:pt idx="71" formatCode="#\ ##0.0">
                  <c:v>0</c:v>
                </c:pt>
                <c:pt idx="72" formatCode="#\ ##0.0">
                  <c:v>0</c:v>
                </c:pt>
                <c:pt idx="73" formatCode="#\ ##0.0">
                  <c:v>0</c:v>
                </c:pt>
                <c:pt idx="74" formatCode="#\ ##0.0">
                  <c:v>0</c:v>
                </c:pt>
                <c:pt idx="75" formatCode="#\ ##0.0">
                  <c:v>0</c:v>
                </c:pt>
                <c:pt idx="76" formatCode="#\ ##0.0">
                  <c:v>0</c:v>
                </c:pt>
                <c:pt idx="77" formatCode="#\ ##0.0">
                  <c:v>0</c:v>
                </c:pt>
                <c:pt idx="78" formatCode="#\ ##0.0">
                  <c:v>0</c:v>
                </c:pt>
                <c:pt idx="79" formatCode="#\ ##0.0">
                  <c:v>0</c:v>
                </c:pt>
                <c:pt idx="80" formatCode="#\ ##0.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 formatCode="#\ ##0.0">
                  <c:v>0</c:v>
                </c:pt>
                <c:pt idx="106" formatCode="#\ ##0.0">
                  <c:v>0</c:v>
                </c:pt>
                <c:pt idx="107" formatCode="#\ ##0.0">
                  <c:v>0</c:v>
                </c:pt>
                <c:pt idx="108" formatCode="#\ ##0.0">
                  <c:v>0</c:v>
                </c:pt>
                <c:pt idx="109" formatCode="#\ ##0.0">
                  <c:v>0</c:v>
                </c:pt>
                <c:pt idx="110" formatCode="#\ ##0.0">
                  <c:v>0</c:v>
                </c:pt>
                <c:pt idx="111" formatCode="#\ ##0.0">
                  <c:v>0</c:v>
                </c:pt>
                <c:pt idx="112" formatCode="#\ ##0.0">
                  <c:v>0</c:v>
                </c:pt>
                <c:pt idx="113" formatCode="#\ ##0.0">
                  <c:v>0</c:v>
                </c:pt>
                <c:pt idx="114" formatCode="#\ ##0.0">
                  <c:v>0</c:v>
                </c:pt>
                <c:pt idx="115" formatCode="#\ ##0.0">
                  <c:v>0</c:v>
                </c:pt>
                <c:pt idx="116" formatCode="#\ ##0.0">
                  <c:v>0</c:v>
                </c:pt>
                <c:pt idx="117" formatCode="#\ ##0.0">
                  <c:v>0</c:v>
                </c:pt>
                <c:pt idx="118" formatCode="#\ ##0.0">
                  <c:v>0</c:v>
                </c:pt>
                <c:pt idx="119" formatCode="#\ ##0.0">
                  <c:v>0</c:v>
                </c:pt>
                <c:pt idx="120" formatCode="#\ ##0.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 formatCode="#\ ##0.0">
                  <c:v>0</c:v>
                </c:pt>
                <c:pt idx="146" formatCode="#\ ##0.0">
                  <c:v>0</c:v>
                </c:pt>
                <c:pt idx="147" formatCode="#\ ##0.0">
                  <c:v>0</c:v>
                </c:pt>
                <c:pt idx="148" formatCode="#\ ##0.0">
                  <c:v>0</c:v>
                </c:pt>
                <c:pt idx="149" formatCode="#\ ##0.0">
                  <c:v>0</c:v>
                </c:pt>
                <c:pt idx="150" formatCode="#\ ##0.0">
                  <c:v>0</c:v>
                </c:pt>
                <c:pt idx="151" formatCode="#\ ##0.0">
                  <c:v>0</c:v>
                </c:pt>
                <c:pt idx="152" formatCode="#\ ##0.0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 formatCode="#\ ##0.0">
                  <c:v>0</c:v>
                </c:pt>
                <c:pt idx="162" formatCode="#\ ##0.0">
                  <c:v>0</c:v>
                </c:pt>
                <c:pt idx="163" formatCode="#\ ##0.0">
                  <c:v>0</c:v>
                </c:pt>
                <c:pt idx="164" formatCode="#\ ##0.0">
                  <c:v>0</c:v>
                </c:pt>
                <c:pt idx="165" formatCode="#\ ##0.0">
                  <c:v>0</c:v>
                </c:pt>
                <c:pt idx="166" formatCode="#\ ##0.0">
                  <c:v>0</c:v>
                </c:pt>
                <c:pt idx="167" formatCode="#\ ##0.0">
                  <c:v>0</c:v>
                </c:pt>
                <c:pt idx="168" formatCode="#\ ##0.0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 formatCode="#\ ##0.0">
                  <c:v>0</c:v>
                </c:pt>
                <c:pt idx="226" formatCode="#\ ##0.0">
                  <c:v>0</c:v>
                </c:pt>
                <c:pt idx="227" formatCode="#\ ##0.0">
                  <c:v>0</c:v>
                </c:pt>
                <c:pt idx="228" formatCode="#\ ##0.0">
                  <c:v>0</c:v>
                </c:pt>
                <c:pt idx="229" formatCode="#\ ##0.0">
                  <c:v>0</c:v>
                </c:pt>
                <c:pt idx="230" formatCode="#\ ##0.0">
                  <c:v>0</c:v>
                </c:pt>
                <c:pt idx="231" formatCode="#\ ##0.0">
                  <c:v>0</c:v>
                </c:pt>
                <c:pt idx="232" formatCode="#\ ##0.0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 formatCode="#\ ##0.0">
                  <c:v>0</c:v>
                </c:pt>
                <c:pt idx="298" formatCode="#\ ##0.0">
                  <c:v>0</c:v>
                </c:pt>
                <c:pt idx="299" formatCode="#\ ##0.0">
                  <c:v>0</c:v>
                </c:pt>
                <c:pt idx="300" formatCode="#\ ##0.0">
                  <c:v>0</c:v>
                </c:pt>
                <c:pt idx="301" formatCode="#\ ##0.0">
                  <c:v>0</c:v>
                </c:pt>
                <c:pt idx="302" formatCode="#\ ##0.0">
                  <c:v>0</c:v>
                </c:pt>
                <c:pt idx="303" formatCode="#\ ##0.0">
                  <c:v>0</c:v>
                </c:pt>
                <c:pt idx="304" formatCode="#\ ##0.0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 formatCode="#\ ##0.0">
                  <c:v>0</c:v>
                </c:pt>
                <c:pt idx="397" formatCode="#\ ##0.0">
                  <c:v>0</c:v>
                </c:pt>
                <c:pt idx="398" formatCode="#\ ##0.0">
                  <c:v>0</c:v>
                </c:pt>
                <c:pt idx="399" formatCode="#\ ##0.0">
                  <c:v>0</c:v>
                </c:pt>
                <c:pt idx="400" formatCode="#\ ##0.0">
                  <c:v>0</c:v>
                </c:pt>
                <c:pt idx="401" formatCode="#\ ##0.0">
                  <c:v>0</c:v>
                </c:pt>
                <c:pt idx="402" formatCode="#\ ##0.0">
                  <c:v>0</c:v>
                </c:pt>
                <c:pt idx="403" formatCode="#\ ##0.0">
                  <c:v>0</c:v>
                </c:pt>
                <c:pt idx="404" formatCode="#\ ##0.0">
                  <c:v>0</c:v>
                </c:pt>
                <c:pt idx="405" formatCode="#\ ##0.0">
                  <c:v>0</c:v>
                </c:pt>
                <c:pt idx="406" formatCode="#\ ##0.0">
                  <c:v>0</c:v>
                </c:pt>
                <c:pt idx="407" formatCode="#\ ##0.0">
                  <c:v>0</c:v>
                </c:pt>
                <c:pt idx="408" formatCode="#\ ##0.0">
                  <c:v>0</c:v>
                </c:pt>
                <c:pt idx="409" formatCode="#\ ##0.0">
                  <c:v>0</c:v>
                </c:pt>
                <c:pt idx="410" formatCode="#\ ##0.0">
                  <c:v>0</c:v>
                </c:pt>
                <c:pt idx="411" formatCode="#\ ##0.0">
                  <c:v>0</c:v>
                </c:pt>
                <c:pt idx="412" formatCode="#\ ##0.0">
                  <c:v>0</c:v>
                </c:pt>
                <c:pt idx="413" formatCode="#\ ##0.0">
                  <c:v>0</c:v>
                </c:pt>
                <c:pt idx="414" formatCode="#\ ##0.0">
                  <c:v>0</c:v>
                </c:pt>
                <c:pt idx="415" formatCode="#\ ##0.0">
                  <c:v>0</c:v>
                </c:pt>
                <c:pt idx="416" formatCode="#\ ##0.0">
                  <c:v>0</c:v>
                </c:pt>
                <c:pt idx="417" formatCode="#\ ##0.0">
                  <c:v>0</c:v>
                </c:pt>
                <c:pt idx="418" formatCode="#\ ##0.0">
                  <c:v>0</c:v>
                </c:pt>
                <c:pt idx="419" formatCode="#\ ##0.0">
                  <c:v>0</c:v>
                </c:pt>
                <c:pt idx="420" formatCode="#\ ##0.0">
                  <c:v>0</c:v>
                </c:pt>
                <c:pt idx="421" formatCode="#\ ##0.0">
                  <c:v>0</c:v>
                </c:pt>
                <c:pt idx="422" formatCode="#\ ##0.0">
                  <c:v>0</c:v>
                </c:pt>
                <c:pt idx="423" formatCode="#\ ##0.0">
                  <c:v>0</c:v>
                </c:pt>
                <c:pt idx="424" formatCode="#\ ##0.0">
                  <c:v>0</c:v>
                </c:pt>
                <c:pt idx="425" formatCode="#\ ##0.0">
                  <c:v>0</c:v>
                </c:pt>
                <c:pt idx="426" formatCode="#\ ##0.0">
                  <c:v>0</c:v>
                </c:pt>
                <c:pt idx="427" formatCode="#\ ##0.0">
                  <c:v>0</c:v>
                </c:pt>
                <c:pt idx="428" formatCode="#\ ##0.0">
                  <c:v>0</c:v>
                </c:pt>
                <c:pt idx="429" formatCode="#\ ##0.0">
                  <c:v>0</c:v>
                </c:pt>
                <c:pt idx="430" formatCode="#\ ##0.0">
                  <c:v>0</c:v>
                </c:pt>
                <c:pt idx="431" formatCode="#\ ##0.0">
                  <c:v>0</c:v>
                </c:pt>
                <c:pt idx="432" formatCode="#\ ##0.0">
                  <c:v>0</c:v>
                </c:pt>
                <c:pt idx="433" formatCode="#\ ##0.0">
                  <c:v>0</c:v>
                </c:pt>
                <c:pt idx="434" formatCode="#\ ##0.0">
                  <c:v>0</c:v>
                </c:pt>
                <c:pt idx="435" formatCode="#\ ##0.0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B-4F5C-9269-B09BF957C5FF}"/>
            </c:ext>
          </c:extLst>
        </c:ser>
        <c:ser>
          <c:idx val="3"/>
          <c:order val="4"/>
          <c:tx>
            <c:strRef>
              <c:f>Проект!$M$2:$M$3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Проект!$A$4:$H$418</c:f>
              <c:multiLvlStrCache>
                <c:ptCount val="415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0,0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0,0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0,0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0,0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0,0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0,0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0,0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0,0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0,0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0,0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0,0</c:v>
                  </c:pt>
                  <c:pt idx="80">
                    <c:v>0,0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0,0</c:v>
                  </c:pt>
                  <c:pt idx="112">
                    <c:v>0,0</c:v>
                  </c:pt>
                  <c:pt idx="113">
                    <c:v>0,0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0,0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69 000,00000</c:v>
                  </c:pt>
                  <c:pt idx="130">
                    <c:v>54 500,00000</c:v>
                  </c:pt>
                  <c:pt idx="131">
                    <c:v>0,00000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0,0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3 350,00000</c:v>
                  </c:pt>
                  <c:pt idx="154">
                    <c:v>3 350,00000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0,0</c:v>
                  </c:pt>
                  <c:pt idx="166">
                    <c:v>0,0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0,0</c:v>
                  </c:pt>
                  <c:pt idx="233">
                    <c:v>435,75031</c:v>
                  </c:pt>
                  <c:pt idx="234">
                    <c:v>435,75031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434,68480</c:v>
                  </c:pt>
                  <c:pt idx="242">
                    <c:v>0,00000</c:v>
                  </c:pt>
                  <c:pt idx="243">
                    <c:v>434,68480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307 804,80000</c:v>
                  </c:pt>
                  <c:pt idx="250">
                    <c:v>156 142,40000</c:v>
                  </c:pt>
                  <c:pt idx="251">
                    <c:v>151 662,40000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13 110,79565</c:v>
                  </c:pt>
                  <c:pt idx="258">
                    <c:v>13 110,79565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0,00000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0,00000</c:v>
                  </c:pt>
                  <c:pt idx="274">
                    <c:v>0,00000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0,0</c:v>
                  </c:pt>
                  <c:pt idx="302">
                    <c:v>0,0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2 463,20000</c:v>
                  </c:pt>
                  <c:pt idx="346">
                    <c:v>0,00000</c:v>
                  </c:pt>
                  <c:pt idx="347">
                    <c:v>2 463,20000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0,0</c:v>
                  </c:pt>
                  <c:pt idx="404">
                    <c:v>0,0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0,0</c:v>
                  </c:pt>
                  <c:pt idx="412">
                    <c:v>0,0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24 443,20000</c:v>
                  </c:pt>
                  <c:pt idx="130">
                    <c:v>22 822,30000</c:v>
                  </c:pt>
                  <c:pt idx="131">
                    <c:v>1 620,90000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1 729,90000</c:v>
                  </c:pt>
                  <c:pt idx="154">
                    <c:v>1 729,90000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3 250,45031</c:v>
                  </c:pt>
                  <c:pt idx="234">
                    <c:v>3 250,45031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434,90000</c:v>
                  </c:pt>
                  <c:pt idx="242">
                    <c:v>0,00000</c:v>
                  </c:pt>
                  <c:pt idx="243">
                    <c:v>434,90000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26 682,60000</c:v>
                  </c:pt>
                  <c:pt idx="250">
                    <c:v>13 341,30000</c:v>
                  </c:pt>
                  <c:pt idx="251">
                    <c:v>0,00000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214 033,10000</c:v>
                  </c:pt>
                  <c:pt idx="258">
                    <c:v>214 033,10000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5 800,60000</c:v>
                  </c:pt>
                  <c:pt idx="346">
                    <c:v>5 800,60000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93 443,20000</c:v>
                  </c:pt>
                  <c:pt idx="130">
                    <c:v>77 322,30000</c:v>
                  </c:pt>
                  <c:pt idx="131">
                    <c:v>1 620,90000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5 079,90000</c:v>
                  </c:pt>
                  <c:pt idx="154">
                    <c:v>5 079,90000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89 964,76276</c:v>
                  </c:pt>
                  <c:pt idx="234">
                    <c:v>89 964,76276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86 937,17550</c:v>
                  </c:pt>
                  <c:pt idx="242">
                    <c:v>0,00000</c:v>
                  </c:pt>
                  <c:pt idx="243">
                    <c:v>86 937,17550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334 487,40000</c:v>
                  </c:pt>
                  <c:pt idx="250">
                    <c:v>169 483,70000</c:v>
                  </c:pt>
                  <c:pt idx="251">
                    <c:v>151 662,40000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629 208,29565</c:v>
                  </c:pt>
                  <c:pt idx="258">
                    <c:v>629 208,29565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252 111,10000</c:v>
                  </c:pt>
                  <c:pt idx="346">
                    <c:v>5 800,60000</c:v>
                  </c:pt>
                  <c:pt idx="347">
                    <c:v>246 310,50000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4">
                    <c:v>Итого</c:v>
                  </c:pt>
                  <c:pt idx="365">
                    <c:v>2020</c:v>
                  </c:pt>
                  <c:pt idx="366">
                    <c:v>2021</c:v>
                  </c:pt>
                  <c:pt idx="367">
                    <c:v>2022</c:v>
                  </c:pt>
                  <c:pt idx="368">
                    <c:v>2023</c:v>
                  </c:pt>
                  <c:pt idx="369">
                    <c:v>2024</c:v>
                  </c:pt>
                  <c:pt idx="370">
                    <c:v>2025</c:v>
                  </c:pt>
                  <c:pt idx="371">
                    <c:v>2026</c:v>
                  </c:pt>
                  <c:pt idx="372">
                    <c:v>Итого</c:v>
                  </c:pt>
                  <c:pt idx="373">
                    <c:v>2020</c:v>
                  </c:pt>
                  <c:pt idx="374">
                    <c:v>2021</c:v>
                  </c:pt>
                  <c:pt idx="375">
                    <c:v>2022</c:v>
                  </c:pt>
                  <c:pt idx="376">
                    <c:v>2023</c:v>
                  </c:pt>
                  <c:pt idx="377">
                    <c:v>2024</c:v>
                  </c:pt>
                  <c:pt idx="378">
                    <c:v>2025</c:v>
                  </c:pt>
                  <c:pt idx="379">
                    <c:v>2026</c:v>
                  </c:pt>
                  <c:pt idx="380">
                    <c:v>Итого</c:v>
                  </c:pt>
                  <c:pt idx="381">
                    <c:v>2020</c:v>
                  </c:pt>
                  <c:pt idx="382">
                    <c:v>2021</c:v>
                  </c:pt>
                  <c:pt idx="383">
                    <c:v>2022</c:v>
                  </c:pt>
                  <c:pt idx="384">
                    <c:v>2023</c:v>
                  </c:pt>
                  <c:pt idx="385">
                    <c:v>2024</c:v>
                  </c:pt>
                  <c:pt idx="386">
                    <c:v>2025</c:v>
                  </c:pt>
                  <c:pt idx="387">
                    <c:v>2026</c:v>
                  </c:pt>
                  <c:pt idx="388">
                    <c:v>Итого</c:v>
                  </c:pt>
                  <c:pt idx="389">
                    <c:v>2020</c:v>
                  </c:pt>
                  <c:pt idx="390">
                    <c:v>2021</c:v>
                  </c:pt>
                  <c:pt idx="391">
                    <c:v>2022</c:v>
                  </c:pt>
                  <c:pt idx="392">
                    <c:v>2023</c:v>
                  </c:pt>
                  <c:pt idx="393">
                    <c:v>2024</c:v>
                  </c:pt>
                  <c:pt idx="394">
                    <c:v>2025</c:v>
                  </c:pt>
                  <c:pt idx="395">
                    <c:v>2026</c:v>
                  </c:pt>
                  <c:pt idx="396">
                    <c:v>Итого</c:v>
                  </c:pt>
                  <c:pt idx="397">
                    <c:v>2020</c:v>
                  </c:pt>
                  <c:pt idx="398">
                    <c:v>2021</c:v>
                  </c:pt>
                  <c:pt idx="399">
                    <c:v>2022</c:v>
                  </c:pt>
                  <c:pt idx="400">
                    <c:v>2023</c:v>
                  </c:pt>
                  <c:pt idx="401">
                    <c:v>2024</c:v>
                  </c:pt>
                  <c:pt idx="402">
                    <c:v>2025</c:v>
                  </c:pt>
                  <c:pt idx="403">
                    <c:v>2026</c:v>
                  </c:pt>
                  <c:pt idx="404">
                    <c:v>Итого</c:v>
                  </c:pt>
                  <c:pt idx="405">
                    <c:v>2020</c:v>
                  </c:pt>
                  <c:pt idx="406">
                    <c:v>2021</c:v>
                  </c:pt>
                  <c:pt idx="407">
                    <c:v>2022</c:v>
                  </c:pt>
                  <c:pt idx="408">
                    <c:v>2023</c:v>
                  </c:pt>
                  <c:pt idx="409">
                    <c:v>2024</c:v>
                  </c:pt>
                  <c:pt idx="410">
                    <c:v>2025</c:v>
                  </c:pt>
                  <c:pt idx="411">
                    <c:v>2026</c:v>
                  </c:pt>
                  <c:pt idx="412">
                    <c:v>Итого</c:v>
                  </c:pt>
                  <c:pt idx="413">
                    <c:v>2020</c:v>
                  </c:pt>
                  <c:pt idx="414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4">
                    <c:v>МКУ УКС</c:v>
                  </c:pt>
                  <c:pt idx="372">
                    <c:v>МКУ УКС</c:v>
                  </c:pt>
                  <c:pt idx="380">
                    <c:v>МКУ УКС</c:v>
                  </c:pt>
                  <c:pt idx="388">
                    <c:v>МКУ УКС</c:v>
                  </c:pt>
                  <c:pt idx="396">
                    <c:v>МКУ УКС</c:v>
                  </c:pt>
                  <c:pt idx="404">
                    <c:v>МКУ УКС</c:v>
                  </c:pt>
                  <c:pt idx="412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Водоснабжение пос. Победа, г. Пенза</c:v>
                  </c:pt>
                  <c:pt idx="105">
                    <c:v>Автомобильная дорога по ул. Аустрина, г. Пенза</c:v>
                  </c:pt>
                  <c:pt idx="113">
                    <c:v>Мост через реку Мойка по ул.Батайская, г.Пенза</c:v>
                  </c:pt>
                  <c:pt idx="121">
                    <c:v>Сети водоотведения пос. Лесной в г. Пензе</c:v>
                  </c:pt>
                  <c:pt idx="129">
                    <c:v>Строительство сетей водоснабжения пос. "ЗИФ", г.Пенза</c:v>
                  </c:pt>
                  <c:pt idx="137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45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53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1">
                    <c:v>Капитальный ремонт набережной реки Суры </c:v>
                  </c:pt>
                  <c:pt idx="169">
                    <c:v>Фонтан по ул. Московская с благоустройством прилегающей территории</c:v>
                  </c:pt>
                  <c:pt idx="177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85">
                    <c:v>Парк культуры и отдыха "Комсомольский", г.Пенза, ул.Гагарина, 6</c:v>
                  </c:pt>
                  <c:pt idx="193">
                    <c:v>Благоустройство территории сквера у дворца силовых единоборств "Воейков" г.Пенза, ул.40 лет Октября, 22Б</c:v>
                  </c:pt>
                  <c:pt idx="201">
                    <c:v>Сквер в границах улиц Московская, Володарского, Пушкина, г.Пенза</c:v>
                  </c:pt>
                  <c:pt idx="209">
                    <c:v>Сквер на пересечении улиц Плеханова-Пушкина, г.Пенза</c:v>
                  </c:pt>
                  <c:pt idx="217">
                    <c:v>Сквер в районе дизельного завода по ул.Калинина,128 А, г.Пенза</c:v>
                  </c:pt>
                  <c:pt idx="225">
                    <c:v>Парк "Этно-край" в районе ул. Антонова, г. Пенза</c:v>
                  </c:pt>
                  <c:pt idx="233">
                    <c:v>Корпус №2 детского сада по ул. Турищева, 1, г. Пенза</c:v>
                  </c:pt>
                  <c:pt idx="241">
                    <c:v>Корпус №2 детского сада по ул. Красная,26 А, г. Пенза</c:v>
                  </c:pt>
                  <c:pt idx="249">
                    <c:v>Детский сад по ул.Антонова,52, г.Пенза(Корпус № 2)</c:v>
                  </c:pt>
                  <c:pt idx="257">
                    <c:v>Школа в мкр. №3 третьей очереди строительства жилого района "Арбеково", г. Пенза</c:v>
                  </c:pt>
                  <c:pt idx="265">
                    <c:v>Здание музыкальной  школы по ул. Богданова 19, г. Пенза</c:v>
                  </c:pt>
                  <c:pt idx="273">
                    <c:v>Реконструкция лагеря "Орленок"</c:v>
                  </c:pt>
                  <c:pt idx="281">
                    <c:v>Объект культурного наследия регионального значения «Дом жилой (деревянный), XIX в.», г.Пенза</c:v>
                  </c:pt>
                  <c:pt idx="289">
                    <c:v>Здание ТЮЗ по ул.Тарханова 11а,г.Пенза</c:v>
                  </c:pt>
                  <c:pt idx="297">
                    <c:v>Строительство учреждения культуры и искусства (Театр юного зрителя), г. Пенза</c:v>
                  </c:pt>
                  <c:pt idx="305">
                    <c:v>Здание МБУ "ЦХИ г. Пензы" по ул. Леонова, 1А, г. Пенза</c:v>
                  </c:pt>
                  <c:pt idx="313">
                    <c:v>Строительство кладбища на участке 40 га, расположенном севернее Восточного кладбища (г.Пенза, ул.Осення) (I этап)</c:v>
                  </c:pt>
                  <c:pt idx="321">
                    <c:v>Здание детской молочной кухни по ул. Измайлова,73, г.Пенза</c:v>
                  </c:pt>
                  <c:pt idx="329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37">
                    <c:v>Спортивный комплекс "Пенза", г. Пенза, ул. Гагарина, 1а</c:v>
                  </c:pt>
                  <c:pt idx="345">
                    <c:v>Крытый каток с искусственным льдом по ул.65-летия Победы, 8 мкр.Арбеково, г.Пенза</c:v>
                  </c:pt>
                  <c:pt idx="353">
                    <c:v>Строительство лыжного стадиона "Снежинка", г.Пенза</c:v>
                  </c:pt>
                  <c:pt idx="361">
                    <c:v>Подпрограмма 2. "Стимулирование развития жилищного строительства в городе Пензе"</c:v>
                  </c:pt>
                  <c:pt idx="362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363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364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372">
                    <c:v>Строительство автодороги в микрорайоне, расположенном между пос. Нефтяник и пос. Заря, г. Пенза</c:v>
                  </c:pt>
                  <c:pt idx="380">
                    <c:v>Реконструкция дороги по ул. Новоселов, г.Пенза</c:v>
                  </c:pt>
                  <c:pt idx="388">
                    <c:v>Внутриквартальная дорога в мкр. №6 "Заря-1" севернее ул.Магистральная, г.Пенза</c:v>
                  </c:pt>
                  <c:pt idx="396">
                    <c:v>Внутриквартальная дорога в районе малоэтажной застройки Заря южнее ул. Новоселов, г. Пенза</c:v>
                  </c:pt>
                  <c:pt idx="404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412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Проект!$M$4:$M$562</c:f>
              <c:numCache>
                <c:formatCode>#\ ##0.00000</c:formatCode>
                <c:ptCount val="559"/>
                <c:pt idx="1">
                  <c:v>0</c:v>
                </c:pt>
                <c:pt idx="3">
                  <c:v>0</c:v>
                </c:pt>
                <c:pt idx="9">
                  <c:v>0</c:v>
                </c:pt>
                <c:pt idx="13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0</c:v>
                </c:pt>
                <c:pt idx="33">
                  <c:v>0</c:v>
                </c:pt>
                <c:pt idx="37">
                  <c:v>0</c:v>
                </c:pt>
                <c:pt idx="41">
                  <c:v>0</c:v>
                </c:pt>
                <c:pt idx="45">
                  <c:v>0</c:v>
                </c:pt>
                <c:pt idx="49">
                  <c:v>0</c:v>
                </c:pt>
                <c:pt idx="54">
                  <c:v>0</c:v>
                </c:pt>
                <c:pt idx="57">
                  <c:v>0</c:v>
                </c:pt>
                <c:pt idx="62">
                  <c:v>0</c:v>
                </c:pt>
                <c:pt idx="65">
                  <c:v>0</c:v>
                </c:pt>
                <c:pt idx="70">
                  <c:v>0</c:v>
                </c:pt>
                <c:pt idx="73">
                  <c:v>0</c:v>
                </c:pt>
                <c:pt idx="79">
                  <c:v>0</c:v>
                </c:pt>
                <c:pt idx="81">
                  <c:v>0</c:v>
                </c:pt>
                <c:pt idx="84">
                  <c:v>0</c:v>
                </c:pt>
                <c:pt idx="89">
                  <c:v>0</c:v>
                </c:pt>
                <c:pt idx="92">
                  <c:v>0</c:v>
                </c:pt>
                <c:pt idx="97">
                  <c:v>0</c:v>
                </c:pt>
                <c:pt idx="99">
                  <c:v>0</c:v>
                </c:pt>
                <c:pt idx="105">
                  <c:v>0</c:v>
                </c:pt>
                <c:pt idx="111">
                  <c:v>0</c:v>
                </c:pt>
                <c:pt idx="113">
                  <c:v>0</c:v>
                </c:pt>
                <c:pt idx="120">
                  <c:v>0</c:v>
                </c:pt>
                <c:pt idx="121">
                  <c:v>0</c:v>
                </c:pt>
                <c:pt idx="124">
                  <c:v>0</c:v>
                </c:pt>
                <c:pt idx="129">
                  <c:v>0</c:v>
                </c:pt>
                <c:pt idx="130">
                  <c:v>0</c:v>
                </c:pt>
                <c:pt idx="137">
                  <c:v>0</c:v>
                </c:pt>
                <c:pt idx="139">
                  <c:v>0</c:v>
                </c:pt>
                <c:pt idx="145">
                  <c:v>0</c:v>
                </c:pt>
                <c:pt idx="149">
                  <c:v>0</c:v>
                </c:pt>
                <c:pt idx="153">
                  <c:v>0</c:v>
                </c:pt>
                <c:pt idx="154">
                  <c:v>0</c:v>
                </c:pt>
                <c:pt idx="161">
                  <c:v>0</c:v>
                </c:pt>
                <c:pt idx="166">
                  <c:v>0</c:v>
                </c:pt>
                <c:pt idx="169">
                  <c:v>0</c:v>
                </c:pt>
                <c:pt idx="172">
                  <c:v>0</c:v>
                </c:pt>
                <c:pt idx="177">
                  <c:v>0</c:v>
                </c:pt>
                <c:pt idx="179">
                  <c:v>0</c:v>
                </c:pt>
                <c:pt idx="185">
                  <c:v>0</c:v>
                </c:pt>
                <c:pt idx="187">
                  <c:v>0</c:v>
                </c:pt>
                <c:pt idx="193">
                  <c:v>0</c:v>
                </c:pt>
                <c:pt idx="195">
                  <c:v>0</c:v>
                </c:pt>
                <c:pt idx="201">
                  <c:v>0</c:v>
                </c:pt>
                <c:pt idx="204">
                  <c:v>0</c:v>
                </c:pt>
                <c:pt idx="209">
                  <c:v>0</c:v>
                </c:pt>
                <c:pt idx="212">
                  <c:v>0</c:v>
                </c:pt>
                <c:pt idx="217">
                  <c:v>0</c:v>
                </c:pt>
                <c:pt idx="219">
                  <c:v>0</c:v>
                </c:pt>
                <c:pt idx="225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41">
                  <c:v>0</c:v>
                </c:pt>
                <c:pt idx="243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7">
                  <c:v>0</c:v>
                </c:pt>
                <c:pt idx="258">
                  <c:v>0</c:v>
                </c:pt>
                <c:pt idx="265">
                  <c:v>0</c:v>
                </c:pt>
                <c:pt idx="268">
                  <c:v>0</c:v>
                </c:pt>
                <c:pt idx="273">
                  <c:v>0</c:v>
                </c:pt>
                <c:pt idx="275">
                  <c:v>0</c:v>
                </c:pt>
                <c:pt idx="281">
                  <c:v>0</c:v>
                </c:pt>
                <c:pt idx="284">
                  <c:v>0</c:v>
                </c:pt>
                <c:pt idx="289">
                  <c:v>0</c:v>
                </c:pt>
                <c:pt idx="292">
                  <c:v>0</c:v>
                </c:pt>
                <c:pt idx="297">
                  <c:v>0</c:v>
                </c:pt>
                <c:pt idx="302">
                  <c:v>0</c:v>
                </c:pt>
                <c:pt idx="305">
                  <c:v>0</c:v>
                </c:pt>
                <c:pt idx="308">
                  <c:v>0</c:v>
                </c:pt>
                <c:pt idx="313">
                  <c:v>0</c:v>
                </c:pt>
                <c:pt idx="314">
                  <c:v>0</c:v>
                </c:pt>
                <c:pt idx="321">
                  <c:v>0</c:v>
                </c:pt>
                <c:pt idx="323">
                  <c:v>0</c:v>
                </c:pt>
                <c:pt idx="327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7">
                  <c:v>0</c:v>
                </c:pt>
                <c:pt idx="340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53">
                  <c:v>0</c:v>
                </c:pt>
                <c:pt idx="356">
                  <c:v>0</c:v>
                </c:pt>
                <c:pt idx="364">
                  <c:v>0</c:v>
                </c:pt>
                <c:pt idx="366">
                  <c:v>0</c:v>
                </c:pt>
                <c:pt idx="372">
                  <c:v>0</c:v>
                </c:pt>
                <c:pt idx="375">
                  <c:v>0</c:v>
                </c:pt>
                <c:pt idx="380">
                  <c:v>0</c:v>
                </c:pt>
                <c:pt idx="382">
                  <c:v>0</c:v>
                </c:pt>
                <c:pt idx="386">
                  <c:v>0</c:v>
                </c:pt>
                <c:pt idx="388">
                  <c:v>0</c:v>
                </c:pt>
                <c:pt idx="390">
                  <c:v>0</c:v>
                </c:pt>
                <c:pt idx="395">
                  <c:v>0</c:v>
                </c:pt>
                <c:pt idx="396">
                  <c:v>0</c:v>
                </c:pt>
                <c:pt idx="403">
                  <c:v>0</c:v>
                </c:pt>
                <c:pt idx="404">
                  <c:v>0</c:v>
                </c:pt>
                <c:pt idx="411">
                  <c:v>0</c:v>
                </c:pt>
                <c:pt idx="412">
                  <c:v>0</c:v>
                </c:pt>
                <c:pt idx="416">
                  <c:v>0</c:v>
                </c:pt>
                <c:pt idx="420">
                  <c:v>0</c:v>
                </c:pt>
                <c:pt idx="424">
                  <c:v>0</c:v>
                </c:pt>
                <c:pt idx="428">
                  <c:v>0</c:v>
                </c:pt>
                <c:pt idx="435">
                  <c:v>0</c:v>
                </c:pt>
                <c:pt idx="436">
                  <c:v>0</c:v>
                </c:pt>
                <c:pt idx="439">
                  <c:v>0</c:v>
                </c:pt>
                <c:pt idx="444">
                  <c:v>0</c:v>
                </c:pt>
                <c:pt idx="447">
                  <c:v>0</c:v>
                </c:pt>
                <c:pt idx="452">
                  <c:v>0</c:v>
                </c:pt>
                <c:pt idx="455">
                  <c:v>0</c:v>
                </c:pt>
                <c:pt idx="460">
                  <c:v>0</c:v>
                </c:pt>
                <c:pt idx="462">
                  <c:v>0</c:v>
                </c:pt>
                <c:pt idx="465">
                  <c:v>0</c:v>
                </c:pt>
                <c:pt idx="468">
                  <c:v>0</c:v>
                </c:pt>
                <c:pt idx="470">
                  <c:v>0</c:v>
                </c:pt>
                <c:pt idx="473">
                  <c:v>2.7635399999999999</c:v>
                </c:pt>
                <c:pt idx="476">
                  <c:v>0</c:v>
                </c:pt>
                <c:pt idx="478">
                  <c:v>0</c:v>
                </c:pt>
                <c:pt idx="481">
                  <c:v>0</c:v>
                </c:pt>
                <c:pt idx="484">
                  <c:v>0</c:v>
                </c:pt>
                <c:pt idx="486">
                  <c:v>0</c:v>
                </c:pt>
                <c:pt idx="492">
                  <c:v>0</c:v>
                </c:pt>
                <c:pt idx="493">
                  <c:v>0</c:v>
                </c:pt>
                <c:pt idx="500">
                  <c:v>0</c:v>
                </c:pt>
                <c:pt idx="501">
                  <c:v>0</c:v>
                </c:pt>
                <c:pt idx="508">
                  <c:v>0</c:v>
                </c:pt>
                <c:pt idx="511">
                  <c:v>0</c:v>
                </c:pt>
                <c:pt idx="516">
                  <c:v>0</c:v>
                </c:pt>
                <c:pt idx="518">
                  <c:v>0</c:v>
                </c:pt>
                <c:pt idx="527">
                  <c:v>0</c:v>
                </c:pt>
                <c:pt idx="535">
                  <c:v>0</c:v>
                </c:pt>
                <c:pt idx="536" formatCode="0">
                  <c:v>30478</c:v>
                </c:pt>
                <c:pt idx="537" formatCode="0">
                  <c:v>30478</c:v>
                </c:pt>
                <c:pt idx="538" formatCode="0">
                  <c:v>30478</c:v>
                </c:pt>
                <c:pt idx="539" formatCode="0">
                  <c:v>30478</c:v>
                </c:pt>
                <c:pt idx="540" formatCode="0">
                  <c:v>30478</c:v>
                </c:pt>
                <c:pt idx="541" formatCode="0">
                  <c:v>30478</c:v>
                </c:pt>
                <c:pt idx="542" formatCode="0">
                  <c:v>30478</c:v>
                </c:pt>
                <c:pt idx="543">
                  <c:v>0</c:v>
                </c:pt>
                <c:pt idx="551">
                  <c:v>0</c:v>
                </c:pt>
                <c:pt idx="552" formatCode="0">
                  <c:v>172</c:v>
                </c:pt>
                <c:pt idx="553" formatCode="0">
                  <c:v>172</c:v>
                </c:pt>
                <c:pt idx="554" formatCode="0">
                  <c:v>172</c:v>
                </c:pt>
                <c:pt idx="555" formatCode="0">
                  <c:v>172</c:v>
                </c:pt>
                <c:pt idx="556" formatCode="0">
                  <c:v>172</c:v>
                </c:pt>
                <c:pt idx="557" formatCode="0">
                  <c:v>172</c:v>
                </c:pt>
                <c:pt idx="558" formatCode="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1B-4F5C-9269-B09BF957C5FF}"/>
            </c:ext>
          </c:extLst>
        </c:ser>
        <c:ser>
          <c:idx val="4"/>
          <c:order val="2"/>
          <c:tx>
            <c:strRef>
              <c:f>Проект!$K$2:$K$3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invertIfNegative val="0"/>
          <c:cat>
            <c:multiLvlStrRef>
              <c:f>Проект!$A$4:$H$418</c:f>
              <c:multiLvlStrCache>
                <c:ptCount val="415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0,0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0,0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0,0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0,0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0,0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0,0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0,0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0,0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0,0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0,0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0,0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0,0</c:v>
                  </c:pt>
                  <c:pt idx="80">
                    <c:v>0,0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0,0</c:v>
                  </c:pt>
                  <c:pt idx="112">
                    <c:v>0,0</c:v>
                  </c:pt>
                  <c:pt idx="113">
                    <c:v>0,0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0,0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69 000,00000</c:v>
                  </c:pt>
                  <c:pt idx="130">
                    <c:v>54 500,00000</c:v>
                  </c:pt>
                  <c:pt idx="131">
                    <c:v>0,00000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0,0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3 350,00000</c:v>
                  </c:pt>
                  <c:pt idx="154">
                    <c:v>3 350,00000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0,0</c:v>
                  </c:pt>
                  <c:pt idx="166">
                    <c:v>0,0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0,0</c:v>
                  </c:pt>
                  <c:pt idx="233">
                    <c:v>435,75031</c:v>
                  </c:pt>
                  <c:pt idx="234">
                    <c:v>435,75031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434,68480</c:v>
                  </c:pt>
                  <c:pt idx="242">
                    <c:v>0,00000</c:v>
                  </c:pt>
                  <c:pt idx="243">
                    <c:v>434,68480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307 804,80000</c:v>
                  </c:pt>
                  <c:pt idx="250">
                    <c:v>156 142,40000</c:v>
                  </c:pt>
                  <c:pt idx="251">
                    <c:v>151 662,40000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13 110,79565</c:v>
                  </c:pt>
                  <c:pt idx="258">
                    <c:v>13 110,79565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0,00000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0,00000</c:v>
                  </c:pt>
                  <c:pt idx="274">
                    <c:v>0,00000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0,0</c:v>
                  </c:pt>
                  <c:pt idx="302">
                    <c:v>0,0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2 463,20000</c:v>
                  </c:pt>
                  <c:pt idx="346">
                    <c:v>0,00000</c:v>
                  </c:pt>
                  <c:pt idx="347">
                    <c:v>2 463,20000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0,0</c:v>
                  </c:pt>
                  <c:pt idx="404">
                    <c:v>0,0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0,0</c:v>
                  </c:pt>
                  <c:pt idx="412">
                    <c:v>0,0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24 443,20000</c:v>
                  </c:pt>
                  <c:pt idx="130">
                    <c:v>22 822,30000</c:v>
                  </c:pt>
                  <c:pt idx="131">
                    <c:v>1 620,90000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1 729,90000</c:v>
                  </c:pt>
                  <c:pt idx="154">
                    <c:v>1 729,90000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3 250,45031</c:v>
                  </c:pt>
                  <c:pt idx="234">
                    <c:v>3 250,45031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434,90000</c:v>
                  </c:pt>
                  <c:pt idx="242">
                    <c:v>0,00000</c:v>
                  </c:pt>
                  <c:pt idx="243">
                    <c:v>434,90000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26 682,60000</c:v>
                  </c:pt>
                  <c:pt idx="250">
                    <c:v>13 341,30000</c:v>
                  </c:pt>
                  <c:pt idx="251">
                    <c:v>0,00000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214 033,10000</c:v>
                  </c:pt>
                  <c:pt idx="258">
                    <c:v>214 033,10000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5 800,60000</c:v>
                  </c:pt>
                  <c:pt idx="346">
                    <c:v>5 800,60000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</c:v>
                  </c:pt>
                  <c:pt idx="10">
                    <c:v>0,0</c:v>
                  </c:pt>
                  <c:pt idx="11">
                    <c:v>0,0</c:v>
                  </c:pt>
                  <c:pt idx="12">
                    <c:v>0,0</c:v>
                  </c:pt>
                  <c:pt idx="13">
                    <c:v>763 964,1</c:v>
                  </c:pt>
                  <c:pt idx="14">
                    <c:v>0,0</c:v>
                  </c:pt>
                  <c:pt idx="15">
                    <c:v>0,0</c:v>
                  </c:pt>
                  <c:pt idx="16">
                    <c:v>0,0</c:v>
                  </c:pt>
                  <c:pt idx="17">
                    <c:v>187 219,70000</c:v>
                  </c:pt>
                  <c:pt idx="18">
                    <c:v>0,00000</c:v>
                  </c:pt>
                  <c:pt idx="19">
                    <c:v>10 950,00000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</c:v>
                  </c:pt>
                  <c:pt idx="34">
                    <c:v>0,0</c:v>
                  </c:pt>
                  <c:pt idx="35">
                    <c:v>0,0</c:v>
                  </c:pt>
                  <c:pt idx="36">
                    <c:v>0,0</c:v>
                  </c:pt>
                  <c:pt idx="37">
                    <c:v>3 500,1</c:v>
                  </c:pt>
                  <c:pt idx="38">
                    <c:v>0,0</c:v>
                  </c:pt>
                  <c:pt idx="39">
                    <c:v>0,0</c:v>
                  </c:pt>
                  <c:pt idx="40">
                    <c:v>0,0</c:v>
                  </c:pt>
                  <c:pt idx="41">
                    <c:v>5 056,2</c:v>
                  </c:pt>
                  <c:pt idx="42">
                    <c:v>0,0</c:v>
                  </c:pt>
                  <c:pt idx="43">
                    <c:v>0,0</c:v>
                  </c:pt>
                  <c:pt idx="44">
                    <c:v>0,0</c:v>
                  </c:pt>
                  <c:pt idx="45">
                    <c:v>5 056,2</c:v>
                  </c:pt>
                  <c:pt idx="46">
                    <c:v>0,0</c:v>
                  </c:pt>
                  <c:pt idx="47">
                    <c:v>0,0</c:v>
                  </c:pt>
                  <c:pt idx="48">
                    <c:v>0,0</c:v>
                  </c:pt>
                  <c:pt idx="49">
                    <c:v>4 206,6</c:v>
                  </c:pt>
                  <c:pt idx="50">
                    <c:v>0,0</c:v>
                  </c:pt>
                  <c:pt idx="51">
                    <c:v>0,0</c:v>
                  </c:pt>
                  <c:pt idx="52">
                    <c:v>0,0</c:v>
                  </c:pt>
                  <c:pt idx="53">
                    <c:v>0,0</c:v>
                  </c:pt>
                  <c:pt idx="54">
                    <c:v>4 206,6</c:v>
                  </c:pt>
                  <c:pt idx="55">
                    <c:v>0,0</c:v>
                  </c:pt>
                  <c:pt idx="56">
                    <c:v>0,0</c:v>
                  </c:pt>
                  <c:pt idx="57">
                    <c:v>5 207,5</c:v>
                  </c:pt>
                  <c:pt idx="58">
                    <c:v>0,0</c:v>
                  </c:pt>
                  <c:pt idx="59">
                    <c:v>0,0</c:v>
                  </c:pt>
                  <c:pt idx="60">
                    <c:v>0,0</c:v>
                  </c:pt>
                  <c:pt idx="61">
                    <c:v>0,0</c:v>
                  </c:pt>
                  <c:pt idx="62">
                    <c:v>5 207,5</c:v>
                  </c:pt>
                  <c:pt idx="63">
                    <c:v>0,0</c:v>
                  </c:pt>
                  <c:pt idx="64">
                    <c:v>0,0</c:v>
                  </c:pt>
                  <c:pt idx="65">
                    <c:v>4 424,9</c:v>
                  </c:pt>
                  <c:pt idx="66">
                    <c:v>0,0</c:v>
                  </c:pt>
                  <c:pt idx="67">
                    <c:v>0,0</c:v>
                  </c:pt>
                  <c:pt idx="68">
                    <c:v>0,0</c:v>
                  </c:pt>
                  <c:pt idx="69">
                    <c:v>0,0</c:v>
                  </c:pt>
                  <c:pt idx="70">
                    <c:v>4 424,9</c:v>
                  </c:pt>
                  <c:pt idx="71">
                    <c:v>0,0</c:v>
                  </c:pt>
                  <c:pt idx="72">
                    <c:v>0,0</c:v>
                  </c:pt>
                  <c:pt idx="73">
                    <c:v>5 223,8</c:v>
                  </c:pt>
                  <c:pt idx="74">
                    <c:v>0,0</c:v>
                  </c:pt>
                  <c:pt idx="75">
                    <c:v>0,0</c:v>
                  </c:pt>
                  <c:pt idx="76">
                    <c:v>0,0</c:v>
                  </c:pt>
                  <c:pt idx="77">
                    <c:v>0,0</c:v>
                  </c:pt>
                  <c:pt idx="78">
                    <c:v>0,0</c:v>
                  </c:pt>
                  <c:pt idx="79">
                    <c:v>5 223,8</c:v>
                  </c:pt>
                  <c:pt idx="80">
                    <c:v>0,0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16 008,00000</c:v>
                  </c:pt>
                  <c:pt idx="98">
                    <c:v>0,00000</c:v>
                  </c:pt>
                  <c:pt idx="99">
                    <c:v>16 008,00000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7 645,8</c:v>
                  </c:pt>
                  <c:pt idx="106">
                    <c:v>0,0</c:v>
                  </c:pt>
                  <c:pt idx="107">
                    <c:v>0,0</c:v>
                  </c:pt>
                  <c:pt idx="108">
                    <c:v>0,0</c:v>
                  </c:pt>
                  <c:pt idx="109">
                    <c:v>0,0</c:v>
                  </c:pt>
                  <c:pt idx="110">
                    <c:v>0,0</c:v>
                  </c:pt>
                  <c:pt idx="111">
                    <c:v>7 645,8</c:v>
                  </c:pt>
                  <c:pt idx="112">
                    <c:v>0,0</c:v>
                  </c:pt>
                  <c:pt idx="113">
                    <c:v>28 461,3</c:v>
                  </c:pt>
                  <c:pt idx="114">
                    <c:v>0,0</c:v>
                  </c:pt>
                  <c:pt idx="115">
                    <c:v>0,0</c:v>
                  </c:pt>
                  <c:pt idx="116">
                    <c:v>0,0</c:v>
                  </c:pt>
                  <c:pt idx="117">
                    <c:v>0,0</c:v>
                  </c:pt>
                  <c:pt idx="118">
                    <c:v>0,0</c:v>
                  </c:pt>
                  <c:pt idx="119">
                    <c:v>0,0</c:v>
                  </c:pt>
                  <c:pt idx="120">
                    <c:v>28 461,3</c:v>
                  </c:pt>
                  <c:pt idx="121">
                    <c:v>15 372,40000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15 372,40000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93 443,20000</c:v>
                  </c:pt>
                  <c:pt idx="130">
                    <c:v>77 322,30000</c:v>
                  </c:pt>
                  <c:pt idx="131">
                    <c:v>1 620,90000</c:v>
                  </c:pt>
                  <c:pt idx="132">
                    <c:v>14 500,00000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1 633,00000</c:v>
                  </c:pt>
                  <c:pt idx="138">
                    <c:v>0,00000</c:v>
                  </c:pt>
                  <c:pt idx="139">
                    <c:v>1 633,00000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297 817,3</c:v>
                  </c:pt>
                  <c:pt idx="146">
                    <c:v>0,0</c:v>
                  </c:pt>
                  <c:pt idx="147">
                    <c:v>0,0</c:v>
                  </c:pt>
                  <c:pt idx="148">
                    <c:v>0,0</c:v>
                  </c:pt>
                  <c:pt idx="149">
                    <c:v>297 817,3</c:v>
                  </c:pt>
                  <c:pt idx="150">
                    <c:v>0,0</c:v>
                  </c:pt>
                  <c:pt idx="151">
                    <c:v>0,0</c:v>
                  </c:pt>
                  <c:pt idx="152">
                    <c:v>0,0</c:v>
                  </c:pt>
                  <c:pt idx="153">
                    <c:v>5 079,90000</c:v>
                  </c:pt>
                  <c:pt idx="154">
                    <c:v>5 079,90000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245 877,8</c:v>
                  </c:pt>
                  <c:pt idx="162">
                    <c:v>0,0</c:v>
                  </c:pt>
                  <c:pt idx="163">
                    <c:v>0,0</c:v>
                  </c:pt>
                  <c:pt idx="164">
                    <c:v>0,0</c:v>
                  </c:pt>
                  <c:pt idx="165">
                    <c:v>120 000,0</c:v>
                  </c:pt>
                  <c:pt idx="166">
                    <c:v>125 877,8</c:v>
                  </c:pt>
                  <c:pt idx="167">
                    <c:v>0,0</c:v>
                  </c:pt>
                  <c:pt idx="168">
                    <c:v>0,0</c:v>
                  </c:pt>
                  <c:pt idx="169">
                    <c:v>116 055,40000</c:v>
                  </c:pt>
                  <c:pt idx="170">
                    <c:v>0,00000</c:v>
                  </c:pt>
                  <c:pt idx="171">
                    <c:v>80 000,00000</c:v>
                  </c:pt>
                  <c:pt idx="172">
                    <c:v>36 055,40000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40 000,00000</c:v>
                  </c:pt>
                  <c:pt idx="178">
                    <c:v>0,00000</c:v>
                  </c:pt>
                  <c:pt idx="179">
                    <c:v>40 000,00000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3 871,00000</c:v>
                  </c:pt>
                  <c:pt idx="186">
                    <c:v>0,00000</c:v>
                  </c:pt>
                  <c:pt idx="187">
                    <c:v>3 871,00000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1 296,80000</c:v>
                  </c:pt>
                  <c:pt idx="194">
                    <c:v>0,00000</c:v>
                  </c:pt>
                  <c:pt idx="195">
                    <c:v>1 296,80000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22 247,60000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22 247,60000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49 242,90000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49 242,90000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1 000,00000</c:v>
                  </c:pt>
                  <c:pt idx="218">
                    <c:v>0,00000</c:v>
                  </c:pt>
                  <c:pt idx="219">
                    <c:v>1 000,00000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4 820,1</c:v>
                  </c:pt>
                  <c:pt idx="226">
                    <c:v>0,0</c:v>
                  </c:pt>
                  <c:pt idx="227">
                    <c:v>0,0</c:v>
                  </c:pt>
                  <c:pt idx="228">
                    <c:v>0,0</c:v>
                  </c:pt>
                  <c:pt idx="229">
                    <c:v>0,0</c:v>
                  </c:pt>
                  <c:pt idx="230">
                    <c:v>0,0</c:v>
                  </c:pt>
                  <c:pt idx="231">
                    <c:v>0,0</c:v>
                  </c:pt>
                  <c:pt idx="232">
                    <c:v>4 820,1</c:v>
                  </c:pt>
                  <c:pt idx="233">
                    <c:v>89 964,76276</c:v>
                  </c:pt>
                  <c:pt idx="234">
                    <c:v>89 964,76276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86 937,17550</c:v>
                  </c:pt>
                  <c:pt idx="242">
                    <c:v>0,00000</c:v>
                  </c:pt>
                  <c:pt idx="243">
                    <c:v>86 937,17550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334 487,40000</c:v>
                  </c:pt>
                  <c:pt idx="250">
                    <c:v>169 483,70000</c:v>
                  </c:pt>
                  <c:pt idx="251">
                    <c:v>151 662,40000</c:v>
                  </c:pt>
                  <c:pt idx="252">
                    <c:v>13 341,30000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629 208,29565</c:v>
                  </c:pt>
                  <c:pt idx="258">
                    <c:v>629 208,29565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3 700,70000</c:v>
                  </c:pt>
                  <c:pt idx="266">
                    <c:v>0,00000</c:v>
                  </c:pt>
                  <c:pt idx="267">
                    <c:v>0,00000</c:v>
                  </c:pt>
                  <c:pt idx="268">
                    <c:v>3 700,70000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3 980,00000</c:v>
                  </c:pt>
                  <c:pt idx="274">
                    <c:v>0,00000</c:v>
                  </c:pt>
                  <c:pt idx="275">
                    <c:v>3 980,00000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26 273,90000</c:v>
                  </c:pt>
                  <c:pt idx="282">
                    <c:v>0,00000</c:v>
                  </c:pt>
                  <c:pt idx="283">
                    <c:v>17 554,03000</c:v>
                  </c:pt>
                  <c:pt idx="284">
                    <c:v>8 719,87000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955 453,1</c:v>
                  </c:pt>
                  <c:pt idx="298">
                    <c:v>0,0</c:v>
                  </c:pt>
                  <c:pt idx="299">
                    <c:v>0,0</c:v>
                  </c:pt>
                  <c:pt idx="300">
                    <c:v>0,0</c:v>
                  </c:pt>
                  <c:pt idx="301">
                    <c:v>450 000,0</c:v>
                  </c:pt>
                  <c:pt idx="302">
                    <c:v>505 453,1</c:v>
                  </c:pt>
                  <c:pt idx="303">
                    <c:v>0,0</c:v>
                  </c:pt>
                  <c:pt idx="304">
                    <c:v>0,0</c:v>
                  </c:pt>
                  <c:pt idx="305">
                    <c:v>13 294,40000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13 294,40000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30 000,00000</c:v>
                  </c:pt>
                  <c:pt idx="314">
                    <c:v>30 000,00000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9 474,80000</c:v>
                  </c:pt>
                  <c:pt idx="322">
                    <c:v>0,00000</c:v>
                  </c:pt>
                  <c:pt idx="323">
                    <c:v>1 756,00000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7 718,80000</c:v>
                  </c:pt>
                  <c:pt idx="328">
                    <c:v>0,00000</c:v>
                  </c:pt>
                  <c:pt idx="329">
                    <c:v>211 986,70000</c:v>
                  </c:pt>
                  <c:pt idx="330">
                    <c:v>69 830,90000</c:v>
                  </c:pt>
                  <c:pt idx="331">
                    <c:v>71 077,90000</c:v>
                  </c:pt>
                  <c:pt idx="332">
                    <c:v>71 077,90000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357 181,90000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16 208,20000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170 000,00000</c:v>
                  </c:pt>
                  <c:pt idx="344">
                    <c:v>170 973,70000</c:v>
                  </c:pt>
                  <c:pt idx="345">
                    <c:v>252 111,10000</c:v>
                  </c:pt>
                  <c:pt idx="346">
                    <c:v>5 800,60000</c:v>
                  </c:pt>
                  <c:pt idx="347">
                    <c:v>246 310,50000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8 487,60000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8 487,60000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4">
                    <c:v>3 000,00000</c:v>
                  </c:pt>
                  <c:pt idx="365">
                    <c:v>0,00000</c:v>
                  </c:pt>
                  <c:pt idx="366">
                    <c:v>3 000,00000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53 678,86000</c:v>
                  </c:pt>
                  <c:pt idx="373">
                    <c:v>0,00000</c:v>
                  </c:pt>
                  <c:pt idx="374">
                    <c:v>8 161,30000</c:v>
                  </c:pt>
                  <c:pt idx="375">
                    <c:v>45 517,56000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519 253,00000</c:v>
                  </c:pt>
                  <c:pt idx="381">
                    <c:v>0,00000</c:v>
                  </c:pt>
                  <c:pt idx="382">
                    <c:v>7 300,00000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250 000,00000</c:v>
                  </c:pt>
                  <c:pt idx="386">
                    <c:v>261 953,00000</c:v>
                  </c:pt>
                  <c:pt idx="387">
                    <c:v>0,00000</c:v>
                  </c:pt>
                  <c:pt idx="388">
                    <c:v>120 201,60000</c:v>
                  </c:pt>
                  <c:pt idx="389">
                    <c:v>0,00000</c:v>
                  </c:pt>
                  <c:pt idx="390">
                    <c:v>8 650,00000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111 551,60000</c:v>
                  </c:pt>
                  <c:pt idx="396">
                    <c:v>269 298,3</c:v>
                  </c:pt>
                  <c:pt idx="397">
                    <c:v>0,0</c:v>
                  </c:pt>
                  <c:pt idx="398">
                    <c:v>0,0</c:v>
                  </c:pt>
                  <c:pt idx="399">
                    <c:v>0,0</c:v>
                  </c:pt>
                  <c:pt idx="400">
                    <c:v>0,0</c:v>
                  </c:pt>
                  <c:pt idx="401">
                    <c:v>0,0</c:v>
                  </c:pt>
                  <c:pt idx="402">
                    <c:v>0,0</c:v>
                  </c:pt>
                  <c:pt idx="403">
                    <c:v>269 298,3</c:v>
                  </c:pt>
                  <c:pt idx="404">
                    <c:v>27 628,0</c:v>
                  </c:pt>
                  <c:pt idx="405">
                    <c:v>0,0</c:v>
                  </c:pt>
                  <c:pt idx="406">
                    <c:v>0,0</c:v>
                  </c:pt>
                  <c:pt idx="407">
                    <c:v>0,0</c:v>
                  </c:pt>
                  <c:pt idx="408">
                    <c:v>0,0</c:v>
                  </c:pt>
                  <c:pt idx="409">
                    <c:v>0,0</c:v>
                  </c:pt>
                  <c:pt idx="410">
                    <c:v>0,0</c:v>
                  </c:pt>
                  <c:pt idx="411">
                    <c:v>27 628,0</c:v>
                  </c:pt>
                  <c:pt idx="412">
                    <c:v>6 629,0</c:v>
                  </c:pt>
                  <c:pt idx="413">
                    <c:v>0,0</c:v>
                  </c:pt>
                  <c:pt idx="414">
                    <c:v>0,0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4">
                    <c:v>Итого</c:v>
                  </c:pt>
                  <c:pt idx="365">
                    <c:v>2020</c:v>
                  </c:pt>
                  <c:pt idx="366">
                    <c:v>2021</c:v>
                  </c:pt>
                  <c:pt idx="367">
                    <c:v>2022</c:v>
                  </c:pt>
                  <c:pt idx="368">
                    <c:v>2023</c:v>
                  </c:pt>
                  <c:pt idx="369">
                    <c:v>2024</c:v>
                  </c:pt>
                  <c:pt idx="370">
                    <c:v>2025</c:v>
                  </c:pt>
                  <c:pt idx="371">
                    <c:v>2026</c:v>
                  </c:pt>
                  <c:pt idx="372">
                    <c:v>Итого</c:v>
                  </c:pt>
                  <c:pt idx="373">
                    <c:v>2020</c:v>
                  </c:pt>
                  <c:pt idx="374">
                    <c:v>2021</c:v>
                  </c:pt>
                  <c:pt idx="375">
                    <c:v>2022</c:v>
                  </c:pt>
                  <c:pt idx="376">
                    <c:v>2023</c:v>
                  </c:pt>
                  <c:pt idx="377">
                    <c:v>2024</c:v>
                  </c:pt>
                  <c:pt idx="378">
                    <c:v>2025</c:v>
                  </c:pt>
                  <c:pt idx="379">
                    <c:v>2026</c:v>
                  </c:pt>
                  <c:pt idx="380">
                    <c:v>Итого</c:v>
                  </c:pt>
                  <c:pt idx="381">
                    <c:v>2020</c:v>
                  </c:pt>
                  <c:pt idx="382">
                    <c:v>2021</c:v>
                  </c:pt>
                  <c:pt idx="383">
                    <c:v>2022</c:v>
                  </c:pt>
                  <c:pt idx="384">
                    <c:v>2023</c:v>
                  </c:pt>
                  <c:pt idx="385">
                    <c:v>2024</c:v>
                  </c:pt>
                  <c:pt idx="386">
                    <c:v>2025</c:v>
                  </c:pt>
                  <c:pt idx="387">
                    <c:v>2026</c:v>
                  </c:pt>
                  <c:pt idx="388">
                    <c:v>Итого</c:v>
                  </c:pt>
                  <c:pt idx="389">
                    <c:v>2020</c:v>
                  </c:pt>
                  <c:pt idx="390">
                    <c:v>2021</c:v>
                  </c:pt>
                  <c:pt idx="391">
                    <c:v>2022</c:v>
                  </c:pt>
                  <c:pt idx="392">
                    <c:v>2023</c:v>
                  </c:pt>
                  <c:pt idx="393">
                    <c:v>2024</c:v>
                  </c:pt>
                  <c:pt idx="394">
                    <c:v>2025</c:v>
                  </c:pt>
                  <c:pt idx="395">
                    <c:v>2026</c:v>
                  </c:pt>
                  <c:pt idx="396">
                    <c:v>Итого</c:v>
                  </c:pt>
                  <c:pt idx="397">
                    <c:v>2020</c:v>
                  </c:pt>
                  <c:pt idx="398">
                    <c:v>2021</c:v>
                  </c:pt>
                  <c:pt idx="399">
                    <c:v>2022</c:v>
                  </c:pt>
                  <c:pt idx="400">
                    <c:v>2023</c:v>
                  </c:pt>
                  <c:pt idx="401">
                    <c:v>2024</c:v>
                  </c:pt>
                  <c:pt idx="402">
                    <c:v>2025</c:v>
                  </c:pt>
                  <c:pt idx="403">
                    <c:v>2026</c:v>
                  </c:pt>
                  <c:pt idx="404">
                    <c:v>Итого</c:v>
                  </c:pt>
                  <c:pt idx="405">
                    <c:v>2020</c:v>
                  </c:pt>
                  <c:pt idx="406">
                    <c:v>2021</c:v>
                  </c:pt>
                  <c:pt idx="407">
                    <c:v>2022</c:v>
                  </c:pt>
                  <c:pt idx="408">
                    <c:v>2023</c:v>
                  </c:pt>
                  <c:pt idx="409">
                    <c:v>2024</c:v>
                  </c:pt>
                  <c:pt idx="410">
                    <c:v>2025</c:v>
                  </c:pt>
                  <c:pt idx="411">
                    <c:v>2026</c:v>
                  </c:pt>
                  <c:pt idx="412">
                    <c:v>Итого</c:v>
                  </c:pt>
                  <c:pt idx="413">
                    <c:v>2020</c:v>
                  </c:pt>
                  <c:pt idx="414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4">
                    <c:v>МКУ УКС</c:v>
                  </c:pt>
                  <c:pt idx="372">
                    <c:v>МКУ УКС</c:v>
                  </c:pt>
                  <c:pt idx="380">
                    <c:v>МКУ УКС</c:v>
                  </c:pt>
                  <c:pt idx="388">
                    <c:v>МКУ УКС</c:v>
                  </c:pt>
                  <c:pt idx="396">
                    <c:v>МКУ УКС</c:v>
                  </c:pt>
                  <c:pt idx="404">
                    <c:v>МКУ УКС</c:v>
                  </c:pt>
                  <c:pt idx="412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Водоснабжение пос. Победа, г. Пенза</c:v>
                  </c:pt>
                  <c:pt idx="105">
                    <c:v>Автомобильная дорога по ул. Аустрина, г. Пенза</c:v>
                  </c:pt>
                  <c:pt idx="113">
                    <c:v>Мост через реку Мойка по ул.Батайская, г.Пенза</c:v>
                  </c:pt>
                  <c:pt idx="121">
                    <c:v>Сети водоотведения пос. Лесной в г. Пензе</c:v>
                  </c:pt>
                  <c:pt idx="129">
                    <c:v>Строительство сетей водоснабжения пос. "ЗИФ", г.Пенза</c:v>
                  </c:pt>
                  <c:pt idx="137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45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53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1">
                    <c:v>Капитальный ремонт набережной реки Суры </c:v>
                  </c:pt>
                  <c:pt idx="169">
                    <c:v>Фонтан по ул. Московская с благоустройством прилегающей территории</c:v>
                  </c:pt>
                  <c:pt idx="177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85">
                    <c:v>Парк культуры и отдыха "Комсомольский", г.Пенза, ул.Гагарина, 6</c:v>
                  </c:pt>
                  <c:pt idx="193">
                    <c:v>Благоустройство территории сквера у дворца силовых единоборств "Воейков" г.Пенза, ул.40 лет Октября, 22Б</c:v>
                  </c:pt>
                  <c:pt idx="201">
                    <c:v>Сквер в границах улиц Московская, Володарского, Пушкина, г.Пенза</c:v>
                  </c:pt>
                  <c:pt idx="209">
                    <c:v>Сквер на пересечении улиц Плеханова-Пушкина, г.Пенза</c:v>
                  </c:pt>
                  <c:pt idx="217">
                    <c:v>Сквер в районе дизельного завода по ул.Калинина,128 А, г.Пенза</c:v>
                  </c:pt>
                  <c:pt idx="225">
                    <c:v>Парк "Этно-край" в районе ул. Антонова, г. Пенза</c:v>
                  </c:pt>
                  <c:pt idx="233">
                    <c:v>Корпус №2 детского сада по ул. Турищева, 1, г. Пенза</c:v>
                  </c:pt>
                  <c:pt idx="241">
                    <c:v>Корпус №2 детского сада по ул. Красная,26 А, г. Пенза</c:v>
                  </c:pt>
                  <c:pt idx="249">
                    <c:v>Детский сад по ул.Антонова,52, г.Пенза(Корпус № 2)</c:v>
                  </c:pt>
                  <c:pt idx="257">
                    <c:v>Школа в мкр. №3 третьей очереди строительства жилого района "Арбеково", г. Пенза</c:v>
                  </c:pt>
                  <c:pt idx="265">
                    <c:v>Здание музыкальной  школы по ул. Богданова 19, г. Пенза</c:v>
                  </c:pt>
                  <c:pt idx="273">
                    <c:v>Реконструкция лагеря "Орленок"</c:v>
                  </c:pt>
                  <c:pt idx="281">
                    <c:v>Объект культурного наследия регионального значения «Дом жилой (деревянный), XIX в.», г.Пенза</c:v>
                  </c:pt>
                  <c:pt idx="289">
                    <c:v>Здание ТЮЗ по ул.Тарханова 11а,г.Пенза</c:v>
                  </c:pt>
                  <c:pt idx="297">
                    <c:v>Строительство учреждения культуры и искусства (Театр юного зрителя), г. Пенза</c:v>
                  </c:pt>
                  <c:pt idx="305">
                    <c:v>Здание МБУ "ЦХИ г. Пензы" по ул. Леонова, 1А, г. Пенза</c:v>
                  </c:pt>
                  <c:pt idx="313">
                    <c:v>Строительство кладбища на участке 40 га, расположенном севернее Восточного кладбища (г.Пенза, ул.Осення) (I этап)</c:v>
                  </c:pt>
                  <c:pt idx="321">
                    <c:v>Здание детской молочной кухни по ул. Измайлова,73, г.Пенза</c:v>
                  </c:pt>
                  <c:pt idx="329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37">
                    <c:v>Спортивный комплекс "Пенза", г. Пенза, ул. Гагарина, 1а</c:v>
                  </c:pt>
                  <c:pt idx="345">
                    <c:v>Крытый каток с искусственным льдом по ул.65-летия Победы, 8 мкр.Арбеково, г.Пенза</c:v>
                  </c:pt>
                  <c:pt idx="353">
                    <c:v>Строительство лыжного стадиона "Снежинка", г.Пенза</c:v>
                  </c:pt>
                  <c:pt idx="361">
                    <c:v>Подпрограмма 2. "Стимулирование развития жилищного строительства в городе Пензе"</c:v>
                  </c:pt>
                  <c:pt idx="362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363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364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372">
                    <c:v>Строительство автодороги в микрорайоне, расположенном между пос. Нефтяник и пос. Заря, г. Пенза</c:v>
                  </c:pt>
                  <c:pt idx="380">
                    <c:v>Реконструкция дороги по ул. Новоселов, г.Пенза</c:v>
                  </c:pt>
                  <c:pt idx="388">
                    <c:v>Внутриквартальная дорога в мкр. №6 "Заря-1" севернее ул.Магистральная, г.Пенза</c:v>
                  </c:pt>
                  <c:pt idx="396">
                    <c:v>Внутриквартальная дорога в районе малоэтажной застройки Заря южнее ул. Новоселов, г. Пенза</c:v>
                  </c:pt>
                  <c:pt idx="404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412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Проект!$K$4:$K$562</c:f>
            </c:numRef>
          </c:val>
          <c:extLst>
            <c:ext xmlns:c16="http://schemas.microsoft.com/office/drawing/2014/chart" uri="{C3380CC4-5D6E-409C-BE32-E72D297353CC}">
              <c16:uniqueId val="{00000004-431B-4F5C-9269-B09BF957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19328"/>
        <c:axId val="55220864"/>
      </c:barChart>
      <c:catAx>
        <c:axId val="552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220864"/>
        <c:crosses val="autoZero"/>
        <c:auto val="1"/>
        <c:lblAlgn val="ctr"/>
        <c:lblOffset val="100"/>
        <c:tickLblSkip val="15"/>
        <c:tickMarkSkip val="1"/>
        <c:noMultiLvlLbl val="0"/>
      </c:catAx>
      <c:valAx>
        <c:axId val="5522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21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13223140495866"/>
          <c:y val="0.15736040609137056"/>
          <c:w val="0.24173553719008264"/>
          <c:h val="0.68527918781725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572"/>
  <sheetViews>
    <sheetView tabSelected="1" view="pageBreakPreview" topLeftCell="C1" zoomScale="90" zoomScaleSheetLayoutView="90" workbookViewId="0">
      <selection activeCell="E2" sqref="E2"/>
    </sheetView>
  </sheetViews>
  <sheetFormatPr defaultRowHeight="15" x14ac:dyDescent="0.25"/>
  <cols>
    <col min="1" max="1" width="0.5703125" style="9" hidden="1" customWidth="1"/>
    <col min="2" max="2" width="0.28515625" style="17" hidden="1" customWidth="1"/>
    <col min="3" max="3" width="69.140625" style="52" customWidth="1"/>
    <col min="4" max="4" width="28.140625" style="52" customWidth="1"/>
    <col min="5" max="5" width="22.42578125" style="52" customWidth="1"/>
    <col min="6" max="6" width="27.28515625" style="30" customWidth="1"/>
    <col min="7" max="7" width="17.42578125" style="30" customWidth="1"/>
    <col min="8" max="8" width="18.85546875" style="30" customWidth="1"/>
    <col min="9" max="9" width="18.5703125" style="30" customWidth="1"/>
    <col min="10" max="10" width="0.140625" style="30" customWidth="1"/>
    <col min="11" max="11" width="18.140625" style="30" hidden="1" customWidth="1"/>
    <col min="12" max="12" width="16.140625" style="30" customWidth="1"/>
    <col min="13" max="13" width="33.5703125" style="35" customWidth="1"/>
    <col min="14" max="16384" width="9.140625" style="1"/>
  </cols>
  <sheetData>
    <row r="1" spans="1:13" ht="23.25" customHeight="1" x14ac:dyDescent="0.25">
      <c r="A1" s="7"/>
      <c r="B1" s="8"/>
      <c r="C1" s="28"/>
      <c r="D1" s="28"/>
      <c r="E1" s="28"/>
      <c r="F1" s="29"/>
      <c r="H1" s="31"/>
      <c r="I1" s="65" t="s">
        <v>124</v>
      </c>
      <c r="J1" s="65"/>
      <c r="K1" s="65"/>
      <c r="L1" s="65"/>
      <c r="M1" s="65"/>
    </row>
    <row r="2" spans="1:13" ht="97.5" customHeight="1" x14ac:dyDescent="0.25">
      <c r="A2" s="7"/>
      <c r="B2" s="8"/>
      <c r="C2" s="28"/>
      <c r="D2" s="28"/>
      <c r="E2" s="28"/>
      <c r="F2" s="29"/>
      <c r="H2" s="32"/>
      <c r="I2" s="64" t="s">
        <v>75</v>
      </c>
      <c r="J2" s="64"/>
      <c r="K2" s="64"/>
      <c r="L2" s="64"/>
      <c r="M2" s="64"/>
    </row>
    <row r="3" spans="1:13" ht="25.5" customHeight="1" x14ac:dyDescent="0.25">
      <c r="A3" s="66" t="s">
        <v>123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57" customHeight="1" x14ac:dyDescent="0.25">
      <c r="A4" s="18"/>
      <c r="B4" s="27"/>
      <c r="C4" s="53" t="s">
        <v>122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29.25" customHeight="1" x14ac:dyDescent="0.25">
      <c r="A5" s="58"/>
      <c r="B5" s="20"/>
      <c r="C5" s="54" t="s">
        <v>25</v>
      </c>
      <c r="D5" s="54" t="s">
        <v>45</v>
      </c>
      <c r="E5" s="21" t="s">
        <v>44</v>
      </c>
      <c r="F5" s="21">
        <f t="shared" ref="F5:F12" si="0">G5+H5+I5</f>
        <v>43089.7</v>
      </c>
      <c r="G5" s="33">
        <f>G6+G7</f>
        <v>43089.7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 t="s">
        <v>71</v>
      </c>
    </row>
    <row r="6" spans="1:13" ht="15.75" x14ac:dyDescent="0.25">
      <c r="A6" s="58"/>
      <c r="B6" s="20"/>
      <c r="C6" s="54"/>
      <c r="D6" s="54"/>
      <c r="E6" s="24">
        <v>2020</v>
      </c>
      <c r="F6" s="21">
        <f t="shared" si="0"/>
        <v>21755</v>
      </c>
      <c r="G6" s="21">
        <v>21755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/>
    </row>
    <row r="7" spans="1:13" ht="15.75" x14ac:dyDescent="0.25">
      <c r="A7" s="58"/>
      <c r="B7" s="20"/>
      <c r="C7" s="54"/>
      <c r="D7" s="54"/>
      <c r="E7" s="24">
        <v>2021</v>
      </c>
      <c r="F7" s="21">
        <f t="shared" si="0"/>
        <v>21334.7</v>
      </c>
      <c r="G7" s="21">
        <v>21334.7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 t="s">
        <v>78</v>
      </c>
    </row>
    <row r="8" spans="1:13" ht="15.75" x14ac:dyDescent="0.25">
      <c r="A8" s="58"/>
      <c r="B8" s="20"/>
      <c r="C8" s="54"/>
      <c r="D8" s="54"/>
      <c r="E8" s="24">
        <v>2022</v>
      </c>
      <c r="F8" s="21">
        <f t="shared" si="0"/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/>
    </row>
    <row r="9" spans="1:13" s="4" customFormat="1" ht="15.75" x14ac:dyDescent="0.25">
      <c r="A9" s="58"/>
      <c r="B9" s="20"/>
      <c r="C9" s="54"/>
      <c r="D9" s="54"/>
      <c r="E9" s="24">
        <v>2023</v>
      </c>
      <c r="F9" s="21">
        <f t="shared" si="0"/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/>
    </row>
    <row r="10" spans="1:13" s="4" customFormat="1" ht="15.75" x14ac:dyDescent="0.25">
      <c r="A10" s="58"/>
      <c r="B10" s="20"/>
      <c r="C10" s="54"/>
      <c r="D10" s="54"/>
      <c r="E10" s="24">
        <v>2024</v>
      </c>
      <c r="F10" s="21">
        <f t="shared" si="0"/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/>
    </row>
    <row r="11" spans="1:13" s="4" customFormat="1" ht="15.75" x14ac:dyDescent="0.25">
      <c r="A11" s="58"/>
      <c r="B11" s="20"/>
      <c r="C11" s="54"/>
      <c r="D11" s="54"/>
      <c r="E11" s="24">
        <v>2025</v>
      </c>
      <c r="F11" s="21">
        <f t="shared" si="0"/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/>
    </row>
    <row r="12" spans="1:13" s="4" customFormat="1" ht="15.75" x14ac:dyDescent="0.25">
      <c r="A12" s="58"/>
      <c r="B12" s="20"/>
      <c r="C12" s="54"/>
      <c r="D12" s="54"/>
      <c r="E12" s="24">
        <v>2026</v>
      </c>
      <c r="F12" s="21">
        <f t="shared" si="0"/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/>
    </row>
    <row r="13" spans="1:13" s="4" customFormat="1" ht="32.25" customHeight="1" x14ac:dyDescent="0.25">
      <c r="A13" s="58"/>
      <c r="B13" s="20"/>
      <c r="C13" s="54" t="s">
        <v>88</v>
      </c>
      <c r="D13" s="54" t="s">
        <v>45</v>
      </c>
      <c r="E13" s="21" t="s">
        <v>44</v>
      </c>
      <c r="F13" s="22">
        <f>G13+H13+I13</f>
        <v>763964.1</v>
      </c>
      <c r="G13" s="23">
        <f>G14+G16+G17</f>
        <v>763964.1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1" t="s">
        <v>71</v>
      </c>
    </row>
    <row r="14" spans="1:13" ht="15.75" x14ac:dyDescent="0.25">
      <c r="A14" s="58"/>
      <c r="B14" s="20"/>
      <c r="C14" s="54"/>
      <c r="D14" s="54"/>
      <c r="E14" s="24">
        <v>2020</v>
      </c>
      <c r="F14" s="22">
        <f t="shared" ref="F14:F20" si="1">G14+H14+I14</f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1"/>
    </row>
    <row r="15" spans="1:13" ht="15.75" x14ac:dyDescent="0.25">
      <c r="A15" s="58"/>
      <c r="B15" s="20"/>
      <c r="C15" s="54"/>
      <c r="D15" s="54"/>
      <c r="E15" s="24">
        <v>2021</v>
      </c>
      <c r="F15" s="22">
        <f t="shared" si="1"/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1"/>
    </row>
    <row r="16" spans="1:13" ht="15.75" x14ac:dyDescent="0.25">
      <c r="A16" s="58"/>
      <c r="B16" s="20"/>
      <c r="C16" s="54"/>
      <c r="D16" s="54"/>
      <c r="E16" s="24">
        <v>2022</v>
      </c>
      <c r="F16" s="22">
        <f t="shared" si="1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1"/>
    </row>
    <row r="17" spans="1:13" s="4" customFormat="1" ht="15.75" x14ac:dyDescent="0.25">
      <c r="A17" s="58"/>
      <c r="B17" s="20"/>
      <c r="C17" s="54"/>
      <c r="D17" s="54"/>
      <c r="E17" s="24">
        <v>2023</v>
      </c>
      <c r="F17" s="22">
        <f t="shared" si="1"/>
        <v>763964.1</v>
      </c>
      <c r="G17" s="22">
        <v>763964.1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1" t="s">
        <v>110</v>
      </c>
    </row>
    <row r="18" spans="1:13" s="4" customFormat="1" ht="15.75" x14ac:dyDescent="0.25">
      <c r="A18" s="58"/>
      <c r="B18" s="20"/>
      <c r="C18" s="54"/>
      <c r="D18" s="54"/>
      <c r="E18" s="24">
        <v>2024</v>
      </c>
      <c r="F18" s="22">
        <f t="shared" si="1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1"/>
    </row>
    <row r="19" spans="1:13" s="4" customFormat="1" ht="15.75" x14ac:dyDescent="0.25">
      <c r="A19" s="58"/>
      <c r="B19" s="20"/>
      <c r="C19" s="54"/>
      <c r="D19" s="54"/>
      <c r="E19" s="24">
        <v>2025</v>
      </c>
      <c r="F19" s="22">
        <f t="shared" si="1"/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1"/>
    </row>
    <row r="20" spans="1:13" s="4" customFormat="1" ht="15.75" x14ac:dyDescent="0.25">
      <c r="A20" s="58"/>
      <c r="B20" s="20"/>
      <c r="C20" s="54"/>
      <c r="D20" s="54"/>
      <c r="E20" s="24">
        <v>2026</v>
      </c>
      <c r="F20" s="22">
        <f t="shared" si="1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1"/>
    </row>
    <row r="21" spans="1:13" s="4" customFormat="1" ht="32.25" customHeight="1" x14ac:dyDescent="0.25">
      <c r="A21" s="58"/>
      <c r="B21" s="20"/>
      <c r="C21" s="54" t="s">
        <v>22</v>
      </c>
      <c r="D21" s="54" t="s">
        <v>45</v>
      </c>
      <c r="E21" s="21" t="s">
        <v>44</v>
      </c>
      <c r="F21" s="21">
        <f t="shared" ref="F21:F92" si="2">G21+H21+I21</f>
        <v>187219.7</v>
      </c>
      <c r="G21" s="33">
        <f>G22+G24+G25+G23</f>
        <v>187219.7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 t="s">
        <v>71</v>
      </c>
    </row>
    <row r="22" spans="1:13" ht="15.75" x14ac:dyDescent="0.25">
      <c r="A22" s="58"/>
      <c r="B22" s="20"/>
      <c r="C22" s="54"/>
      <c r="D22" s="54"/>
      <c r="E22" s="24">
        <v>2020</v>
      </c>
      <c r="F22" s="21">
        <f>G22+H22+I22</f>
        <v>0</v>
      </c>
      <c r="G22" s="34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3" ht="15.75" x14ac:dyDescent="0.25">
      <c r="A23" s="58"/>
      <c r="B23" s="20"/>
      <c r="C23" s="54"/>
      <c r="D23" s="54"/>
      <c r="E23" s="24">
        <v>2021</v>
      </c>
      <c r="F23" s="21">
        <f>G23+H23+I23</f>
        <v>10950</v>
      </c>
      <c r="G23" s="34">
        <v>10950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 t="s">
        <v>53</v>
      </c>
    </row>
    <row r="24" spans="1:13" ht="15.75" x14ac:dyDescent="0.25">
      <c r="A24" s="58"/>
      <c r="B24" s="20"/>
      <c r="C24" s="54"/>
      <c r="D24" s="54"/>
      <c r="E24" s="24">
        <v>2022</v>
      </c>
      <c r="F24" s="21">
        <f t="shared" si="2"/>
        <v>0</v>
      </c>
      <c r="G24" s="34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/>
    </row>
    <row r="25" spans="1:13" s="4" customFormat="1" ht="15.75" x14ac:dyDescent="0.25">
      <c r="A25" s="58"/>
      <c r="B25" s="20"/>
      <c r="C25" s="54"/>
      <c r="D25" s="54"/>
      <c r="E25" s="24">
        <v>2023</v>
      </c>
      <c r="F25" s="21">
        <f t="shared" si="2"/>
        <v>176269.7</v>
      </c>
      <c r="G25" s="34">
        <v>176269.7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 t="s">
        <v>54</v>
      </c>
    </row>
    <row r="26" spans="1:13" s="4" customFormat="1" ht="15.75" x14ac:dyDescent="0.25">
      <c r="A26" s="58"/>
      <c r="B26" s="20"/>
      <c r="C26" s="54"/>
      <c r="D26" s="54"/>
      <c r="E26" s="24">
        <v>2024</v>
      </c>
      <c r="F26" s="21">
        <f t="shared" si="2"/>
        <v>0</v>
      </c>
      <c r="G26" s="34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/>
    </row>
    <row r="27" spans="1:13" s="4" customFormat="1" ht="15.75" x14ac:dyDescent="0.25">
      <c r="A27" s="58"/>
      <c r="B27" s="20"/>
      <c r="C27" s="54"/>
      <c r="D27" s="54"/>
      <c r="E27" s="24">
        <v>2025</v>
      </c>
      <c r="F27" s="21">
        <f t="shared" si="2"/>
        <v>0</v>
      </c>
      <c r="G27" s="34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/>
    </row>
    <row r="28" spans="1:13" s="4" customFormat="1" ht="15.75" x14ac:dyDescent="0.25">
      <c r="A28" s="58"/>
      <c r="B28" s="20"/>
      <c r="C28" s="54"/>
      <c r="D28" s="54"/>
      <c r="E28" s="24">
        <v>2026</v>
      </c>
      <c r="F28" s="21">
        <f t="shared" si="2"/>
        <v>0</v>
      </c>
      <c r="G28" s="34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/>
    </row>
    <row r="29" spans="1:13" s="4" customFormat="1" ht="30" customHeight="1" x14ac:dyDescent="0.25">
      <c r="A29" s="58"/>
      <c r="B29" s="20"/>
      <c r="C29" s="54" t="s">
        <v>24</v>
      </c>
      <c r="D29" s="54" t="s">
        <v>45</v>
      </c>
      <c r="E29" s="21" t="s">
        <v>44</v>
      </c>
      <c r="F29" s="21">
        <f t="shared" si="2"/>
        <v>7600</v>
      </c>
      <c r="G29" s="33">
        <f>G31</f>
        <v>7600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 t="s">
        <v>71</v>
      </c>
    </row>
    <row r="30" spans="1:13" ht="15.75" x14ac:dyDescent="0.25">
      <c r="A30" s="58"/>
      <c r="B30" s="20"/>
      <c r="C30" s="54"/>
      <c r="D30" s="54"/>
      <c r="E30" s="24">
        <v>2020</v>
      </c>
      <c r="F30" s="21">
        <f t="shared" si="2"/>
        <v>0</v>
      </c>
      <c r="G30" s="21">
        <v>0</v>
      </c>
      <c r="H30" s="36">
        <v>0</v>
      </c>
      <c r="I30" s="21">
        <v>0</v>
      </c>
      <c r="J30" s="21">
        <v>0</v>
      </c>
      <c r="K30" s="21">
        <v>0</v>
      </c>
      <c r="L30" s="21">
        <v>0</v>
      </c>
    </row>
    <row r="31" spans="1:13" ht="15.75" x14ac:dyDescent="0.25">
      <c r="A31" s="58"/>
      <c r="B31" s="20"/>
      <c r="C31" s="54"/>
      <c r="D31" s="54"/>
      <c r="E31" s="24">
        <v>2021</v>
      </c>
      <c r="F31" s="21">
        <f t="shared" si="2"/>
        <v>7600</v>
      </c>
      <c r="G31" s="21">
        <v>7600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 t="s">
        <v>53</v>
      </c>
    </row>
    <row r="32" spans="1:13" ht="15.75" x14ac:dyDescent="0.25">
      <c r="A32" s="58"/>
      <c r="B32" s="20"/>
      <c r="C32" s="54"/>
      <c r="D32" s="54"/>
      <c r="E32" s="24">
        <v>2022</v>
      </c>
      <c r="F32" s="21">
        <f t="shared" si="2"/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/>
    </row>
    <row r="33" spans="1:13" s="4" customFormat="1" ht="15.75" x14ac:dyDescent="0.25">
      <c r="A33" s="58"/>
      <c r="B33" s="20"/>
      <c r="C33" s="54"/>
      <c r="D33" s="54"/>
      <c r="E33" s="24">
        <v>2023</v>
      </c>
      <c r="F33" s="21">
        <f t="shared" si="2"/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/>
    </row>
    <row r="34" spans="1:13" s="4" customFormat="1" ht="15.75" x14ac:dyDescent="0.25">
      <c r="A34" s="58"/>
      <c r="B34" s="20"/>
      <c r="C34" s="54"/>
      <c r="D34" s="54"/>
      <c r="E34" s="24">
        <v>2024</v>
      </c>
      <c r="F34" s="21">
        <f t="shared" si="2"/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/>
    </row>
    <row r="35" spans="1:13" s="4" customFormat="1" ht="15.75" x14ac:dyDescent="0.25">
      <c r="A35" s="58"/>
      <c r="B35" s="20"/>
      <c r="C35" s="54"/>
      <c r="D35" s="54"/>
      <c r="E35" s="24">
        <v>2025</v>
      </c>
      <c r="F35" s="21">
        <f t="shared" si="2"/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/>
    </row>
    <row r="36" spans="1:13" s="4" customFormat="1" ht="15.75" x14ac:dyDescent="0.25">
      <c r="A36" s="58"/>
      <c r="B36" s="20"/>
      <c r="C36" s="54"/>
      <c r="D36" s="54"/>
      <c r="E36" s="24">
        <v>2026</v>
      </c>
      <c r="F36" s="21">
        <f t="shared" si="2"/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/>
    </row>
    <row r="37" spans="1:13" s="5" customFormat="1" ht="28.5" customHeight="1" x14ac:dyDescent="0.25">
      <c r="A37" s="58"/>
      <c r="B37" s="20"/>
      <c r="C37" s="54" t="s">
        <v>89</v>
      </c>
      <c r="D37" s="54" t="s">
        <v>45</v>
      </c>
      <c r="E37" s="21" t="s">
        <v>44</v>
      </c>
      <c r="F37" s="22">
        <f t="shared" si="2"/>
        <v>3500.1</v>
      </c>
      <c r="G37" s="22">
        <f>G41</f>
        <v>3500.1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1" t="s">
        <v>71</v>
      </c>
    </row>
    <row r="38" spans="1:13" ht="15.75" x14ac:dyDescent="0.25">
      <c r="A38" s="58"/>
      <c r="B38" s="20"/>
      <c r="C38" s="54"/>
      <c r="D38" s="54"/>
      <c r="E38" s="24">
        <v>2020</v>
      </c>
      <c r="F38" s="22">
        <f t="shared" si="2"/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1"/>
    </row>
    <row r="39" spans="1:13" ht="15.75" x14ac:dyDescent="0.25">
      <c r="A39" s="58"/>
      <c r="B39" s="20"/>
      <c r="C39" s="54"/>
      <c r="D39" s="54"/>
      <c r="E39" s="24">
        <v>2021</v>
      </c>
      <c r="F39" s="22">
        <f t="shared" si="2"/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1"/>
    </row>
    <row r="40" spans="1:13" ht="15.75" x14ac:dyDescent="0.25">
      <c r="A40" s="58"/>
      <c r="B40" s="20"/>
      <c r="C40" s="54"/>
      <c r="D40" s="54"/>
      <c r="E40" s="24">
        <v>2022</v>
      </c>
      <c r="F40" s="22">
        <f t="shared" si="2"/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1"/>
    </row>
    <row r="41" spans="1:13" s="4" customFormat="1" ht="15.75" x14ac:dyDescent="0.25">
      <c r="A41" s="58"/>
      <c r="B41" s="20"/>
      <c r="C41" s="54"/>
      <c r="D41" s="54"/>
      <c r="E41" s="24">
        <v>2023</v>
      </c>
      <c r="F41" s="22">
        <f t="shared" si="2"/>
        <v>3500.1</v>
      </c>
      <c r="G41" s="22">
        <v>3500.1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1" t="s">
        <v>53</v>
      </c>
    </row>
    <row r="42" spans="1:13" s="4" customFormat="1" ht="15.75" x14ac:dyDescent="0.25">
      <c r="A42" s="58"/>
      <c r="B42" s="20"/>
      <c r="C42" s="54"/>
      <c r="D42" s="54"/>
      <c r="E42" s="24">
        <v>2024</v>
      </c>
      <c r="F42" s="22">
        <f t="shared" si="2"/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1"/>
    </row>
    <row r="43" spans="1:13" s="4" customFormat="1" ht="15.75" x14ac:dyDescent="0.25">
      <c r="A43" s="58"/>
      <c r="B43" s="20"/>
      <c r="C43" s="54"/>
      <c r="D43" s="54"/>
      <c r="E43" s="24">
        <v>2025</v>
      </c>
      <c r="F43" s="22">
        <f t="shared" si="2"/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1"/>
    </row>
    <row r="44" spans="1:13" s="4" customFormat="1" ht="15.75" x14ac:dyDescent="0.25">
      <c r="A44" s="58"/>
      <c r="B44" s="20"/>
      <c r="C44" s="54"/>
      <c r="D44" s="54"/>
      <c r="E44" s="24">
        <v>2026</v>
      </c>
      <c r="F44" s="22">
        <f t="shared" si="2"/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1"/>
    </row>
    <row r="45" spans="1:13" ht="32.25" customHeight="1" x14ac:dyDescent="0.25">
      <c r="A45" s="60"/>
      <c r="B45" s="10"/>
      <c r="C45" s="54" t="s">
        <v>90</v>
      </c>
      <c r="D45" s="54" t="s">
        <v>45</v>
      </c>
      <c r="E45" s="21" t="s">
        <v>44</v>
      </c>
      <c r="F45" s="22">
        <f t="shared" si="2"/>
        <v>5056.2</v>
      </c>
      <c r="G45" s="22">
        <f>G49</f>
        <v>5056.2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1" t="s">
        <v>71</v>
      </c>
    </row>
    <row r="46" spans="1:13" ht="15.75" x14ac:dyDescent="0.25">
      <c r="A46" s="60"/>
      <c r="B46" s="20"/>
      <c r="C46" s="54"/>
      <c r="D46" s="54"/>
      <c r="E46" s="24">
        <v>2020</v>
      </c>
      <c r="F46" s="22">
        <f t="shared" si="2"/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1"/>
    </row>
    <row r="47" spans="1:13" ht="15.75" x14ac:dyDescent="0.25">
      <c r="A47" s="60"/>
      <c r="B47" s="20"/>
      <c r="C47" s="54"/>
      <c r="D47" s="54"/>
      <c r="E47" s="24">
        <v>2021</v>
      </c>
      <c r="F47" s="22">
        <f t="shared" si="2"/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1"/>
    </row>
    <row r="48" spans="1:13" ht="15.75" x14ac:dyDescent="0.25">
      <c r="A48" s="60"/>
      <c r="B48" s="20"/>
      <c r="C48" s="54"/>
      <c r="D48" s="54"/>
      <c r="E48" s="24">
        <v>2022</v>
      </c>
      <c r="F48" s="22">
        <f t="shared" si="2"/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1"/>
    </row>
    <row r="49" spans="1:13" s="4" customFormat="1" ht="15.75" x14ac:dyDescent="0.25">
      <c r="A49" s="60"/>
      <c r="B49" s="20"/>
      <c r="C49" s="54"/>
      <c r="D49" s="54"/>
      <c r="E49" s="24">
        <v>2023</v>
      </c>
      <c r="F49" s="22">
        <f t="shared" si="2"/>
        <v>5056.2</v>
      </c>
      <c r="G49" s="22">
        <v>5056.2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1" t="s">
        <v>53</v>
      </c>
    </row>
    <row r="50" spans="1:13" s="4" customFormat="1" ht="15.75" x14ac:dyDescent="0.25">
      <c r="A50" s="60"/>
      <c r="B50" s="20"/>
      <c r="C50" s="54"/>
      <c r="D50" s="54"/>
      <c r="E50" s="24">
        <v>2024</v>
      </c>
      <c r="F50" s="22">
        <f t="shared" si="2"/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1"/>
    </row>
    <row r="51" spans="1:13" s="4" customFormat="1" ht="15.75" x14ac:dyDescent="0.25">
      <c r="A51" s="60"/>
      <c r="B51" s="20"/>
      <c r="C51" s="54"/>
      <c r="D51" s="54"/>
      <c r="E51" s="24">
        <v>2025</v>
      </c>
      <c r="F51" s="22">
        <f t="shared" si="2"/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1"/>
    </row>
    <row r="52" spans="1:13" s="4" customFormat="1" ht="20.25" customHeight="1" x14ac:dyDescent="0.25">
      <c r="A52" s="60"/>
      <c r="B52" s="20"/>
      <c r="C52" s="54"/>
      <c r="D52" s="54"/>
      <c r="E52" s="24">
        <v>2026</v>
      </c>
      <c r="F52" s="22">
        <f t="shared" si="2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1"/>
    </row>
    <row r="53" spans="1:13" ht="30.75" customHeight="1" x14ac:dyDescent="0.25">
      <c r="A53" s="60"/>
      <c r="B53" s="10"/>
      <c r="C53" s="54" t="s">
        <v>91</v>
      </c>
      <c r="D53" s="54" t="s">
        <v>45</v>
      </c>
      <c r="E53" s="21" t="s">
        <v>44</v>
      </c>
      <c r="F53" s="22">
        <f t="shared" si="2"/>
        <v>4206.6000000000004</v>
      </c>
      <c r="G53" s="22">
        <f>G58</f>
        <v>4206.6000000000004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1" t="s">
        <v>71</v>
      </c>
    </row>
    <row r="54" spans="1:13" ht="14.25" customHeight="1" x14ac:dyDescent="0.25">
      <c r="A54" s="60"/>
      <c r="B54" s="20"/>
      <c r="C54" s="54"/>
      <c r="D54" s="54"/>
      <c r="E54" s="24">
        <v>2020</v>
      </c>
      <c r="F54" s="22">
        <f t="shared" si="2"/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1"/>
    </row>
    <row r="55" spans="1:13" ht="15.75" x14ac:dyDescent="0.25">
      <c r="A55" s="60"/>
      <c r="B55" s="20"/>
      <c r="C55" s="54"/>
      <c r="D55" s="54"/>
      <c r="E55" s="24">
        <v>2021</v>
      </c>
      <c r="F55" s="22">
        <f t="shared" si="2"/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1"/>
    </row>
    <row r="56" spans="1:13" ht="14.25" customHeight="1" x14ac:dyDescent="0.25">
      <c r="A56" s="60"/>
      <c r="B56" s="20"/>
      <c r="C56" s="54"/>
      <c r="D56" s="54"/>
      <c r="E56" s="24">
        <v>2022</v>
      </c>
      <c r="F56" s="22">
        <f t="shared" si="2"/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1"/>
    </row>
    <row r="57" spans="1:13" s="4" customFormat="1" ht="14.25" customHeight="1" x14ac:dyDescent="0.25">
      <c r="A57" s="60"/>
      <c r="B57" s="20"/>
      <c r="C57" s="54"/>
      <c r="D57" s="54"/>
      <c r="E57" s="24">
        <v>2023</v>
      </c>
      <c r="F57" s="22">
        <f t="shared" si="2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1"/>
    </row>
    <row r="58" spans="1:13" s="4" customFormat="1" ht="15.75" x14ac:dyDescent="0.25">
      <c r="A58" s="60"/>
      <c r="B58" s="20"/>
      <c r="C58" s="54"/>
      <c r="D58" s="54"/>
      <c r="E58" s="24">
        <v>2024</v>
      </c>
      <c r="F58" s="22">
        <f t="shared" si="2"/>
        <v>4206.6000000000004</v>
      </c>
      <c r="G58" s="22">
        <v>4206.6000000000004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1" t="s">
        <v>53</v>
      </c>
    </row>
    <row r="59" spans="1:13" s="4" customFormat="1" ht="15.75" x14ac:dyDescent="0.25">
      <c r="A59" s="60"/>
      <c r="B59" s="20"/>
      <c r="C59" s="54"/>
      <c r="D59" s="54"/>
      <c r="E59" s="24">
        <v>2025</v>
      </c>
      <c r="F59" s="22">
        <f t="shared" si="2"/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1"/>
    </row>
    <row r="60" spans="1:13" s="4" customFormat="1" ht="15.75" x14ac:dyDescent="0.25">
      <c r="A60" s="60"/>
      <c r="B60" s="20"/>
      <c r="C60" s="54"/>
      <c r="D60" s="54"/>
      <c r="E60" s="24">
        <v>2026</v>
      </c>
      <c r="F60" s="22">
        <f t="shared" si="2"/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1"/>
    </row>
    <row r="61" spans="1:13" ht="29.25" customHeight="1" x14ac:dyDescent="0.25">
      <c r="A61" s="60"/>
      <c r="B61" s="10"/>
      <c r="C61" s="54" t="s">
        <v>92</v>
      </c>
      <c r="D61" s="54" t="s">
        <v>45</v>
      </c>
      <c r="E61" s="21" t="s">
        <v>44</v>
      </c>
      <c r="F61" s="22">
        <f t="shared" si="2"/>
        <v>5207.5</v>
      </c>
      <c r="G61" s="22">
        <f>G66</f>
        <v>5207.5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1" t="s">
        <v>71</v>
      </c>
    </row>
    <row r="62" spans="1:13" ht="14.25" customHeight="1" x14ac:dyDescent="0.25">
      <c r="A62" s="60"/>
      <c r="B62" s="20"/>
      <c r="C62" s="54"/>
      <c r="D62" s="54"/>
      <c r="E62" s="24">
        <v>2020</v>
      </c>
      <c r="F62" s="22">
        <f t="shared" si="2"/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1"/>
    </row>
    <row r="63" spans="1:13" ht="15.75" x14ac:dyDescent="0.25">
      <c r="A63" s="60"/>
      <c r="B63" s="20"/>
      <c r="C63" s="54"/>
      <c r="D63" s="54"/>
      <c r="E63" s="24">
        <v>2021</v>
      </c>
      <c r="F63" s="22">
        <f t="shared" si="2"/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1"/>
    </row>
    <row r="64" spans="1:13" ht="14.25" customHeight="1" x14ac:dyDescent="0.25">
      <c r="A64" s="60"/>
      <c r="B64" s="20"/>
      <c r="C64" s="54"/>
      <c r="D64" s="54"/>
      <c r="E64" s="24">
        <v>2022</v>
      </c>
      <c r="F64" s="22">
        <f t="shared" si="2"/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1"/>
    </row>
    <row r="65" spans="1:13" s="4" customFormat="1" ht="15.75" x14ac:dyDescent="0.25">
      <c r="A65" s="60"/>
      <c r="B65" s="20"/>
      <c r="C65" s="54"/>
      <c r="D65" s="54"/>
      <c r="E65" s="24">
        <v>2023</v>
      </c>
      <c r="F65" s="22">
        <f t="shared" si="2"/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1"/>
    </row>
    <row r="66" spans="1:13" s="4" customFormat="1" ht="15.75" x14ac:dyDescent="0.25">
      <c r="A66" s="60"/>
      <c r="B66" s="20"/>
      <c r="C66" s="54"/>
      <c r="D66" s="54"/>
      <c r="E66" s="24">
        <v>2024</v>
      </c>
      <c r="F66" s="22">
        <f t="shared" si="2"/>
        <v>5207.5</v>
      </c>
      <c r="G66" s="22">
        <v>5207.5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1" t="s">
        <v>53</v>
      </c>
    </row>
    <row r="67" spans="1:13" s="4" customFormat="1" ht="15.75" x14ac:dyDescent="0.25">
      <c r="A67" s="60"/>
      <c r="B67" s="20"/>
      <c r="C67" s="54"/>
      <c r="D67" s="54"/>
      <c r="E67" s="24">
        <v>2025</v>
      </c>
      <c r="F67" s="22">
        <f t="shared" si="2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1"/>
    </row>
    <row r="68" spans="1:13" s="4" customFormat="1" ht="13.5" customHeight="1" x14ac:dyDescent="0.25">
      <c r="A68" s="60"/>
      <c r="B68" s="20"/>
      <c r="C68" s="54"/>
      <c r="D68" s="54"/>
      <c r="E68" s="24">
        <v>2026</v>
      </c>
      <c r="F68" s="22">
        <f t="shared" si="2"/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1"/>
    </row>
    <row r="69" spans="1:13" ht="27" customHeight="1" x14ac:dyDescent="0.25">
      <c r="A69" s="60"/>
      <c r="B69" s="10"/>
      <c r="C69" s="54" t="s">
        <v>93</v>
      </c>
      <c r="D69" s="54" t="s">
        <v>45</v>
      </c>
      <c r="E69" s="21" t="s">
        <v>44</v>
      </c>
      <c r="F69" s="22">
        <f t="shared" si="2"/>
        <v>4424.8999999999996</v>
      </c>
      <c r="G69" s="22">
        <f>G74</f>
        <v>4424.8999999999996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1" t="s">
        <v>71</v>
      </c>
    </row>
    <row r="70" spans="1:13" ht="15.75" x14ac:dyDescent="0.25">
      <c r="A70" s="60"/>
      <c r="B70" s="20"/>
      <c r="C70" s="54"/>
      <c r="D70" s="54"/>
      <c r="E70" s="24">
        <v>2020</v>
      </c>
      <c r="F70" s="22">
        <f t="shared" si="2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1"/>
    </row>
    <row r="71" spans="1:13" ht="15.75" x14ac:dyDescent="0.25">
      <c r="A71" s="60"/>
      <c r="B71" s="20"/>
      <c r="C71" s="54"/>
      <c r="D71" s="54"/>
      <c r="E71" s="24">
        <v>2021</v>
      </c>
      <c r="F71" s="22">
        <f t="shared" si="2"/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1"/>
    </row>
    <row r="72" spans="1:13" ht="15.75" x14ac:dyDescent="0.25">
      <c r="A72" s="60"/>
      <c r="B72" s="20"/>
      <c r="C72" s="54"/>
      <c r="D72" s="54"/>
      <c r="E72" s="24">
        <v>2022</v>
      </c>
      <c r="F72" s="22">
        <f t="shared" si="2"/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1"/>
    </row>
    <row r="73" spans="1:13" s="4" customFormat="1" ht="15.75" x14ac:dyDescent="0.25">
      <c r="A73" s="60"/>
      <c r="B73" s="20"/>
      <c r="C73" s="54"/>
      <c r="D73" s="54"/>
      <c r="E73" s="24">
        <v>2023</v>
      </c>
      <c r="F73" s="22">
        <f t="shared" si="2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1"/>
    </row>
    <row r="74" spans="1:13" s="4" customFormat="1" ht="15.75" x14ac:dyDescent="0.25">
      <c r="A74" s="60"/>
      <c r="B74" s="20"/>
      <c r="C74" s="54"/>
      <c r="D74" s="54"/>
      <c r="E74" s="24">
        <v>2024</v>
      </c>
      <c r="F74" s="22">
        <f t="shared" si="2"/>
        <v>4424.8999999999996</v>
      </c>
      <c r="G74" s="22">
        <v>4424.8999999999996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1" t="s">
        <v>53</v>
      </c>
    </row>
    <row r="75" spans="1:13" s="4" customFormat="1" ht="15.75" x14ac:dyDescent="0.25">
      <c r="A75" s="60"/>
      <c r="B75" s="20"/>
      <c r="C75" s="54"/>
      <c r="D75" s="54"/>
      <c r="E75" s="24">
        <v>2025</v>
      </c>
      <c r="F75" s="22">
        <f t="shared" si="2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1"/>
    </row>
    <row r="76" spans="1:13" s="4" customFormat="1" ht="15.75" x14ac:dyDescent="0.25">
      <c r="A76" s="60"/>
      <c r="B76" s="20"/>
      <c r="C76" s="54"/>
      <c r="D76" s="54"/>
      <c r="E76" s="24">
        <v>2026</v>
      </c>
      <c r="F76" s="22">
        <f t="shared" si="2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1"/>
    </row>
    <row r="77" spans="1:13" ht="27.75" customHeight="1" x14ac:dyDescent="0.25">
      <c r="A77" s="60"/>
      <c r="B77" s="10"/>
      <c r="C77" s="54" t="s">
        <v>94</v>
      </c>
      <c r="D77" s="54" t="s">
        <v>45</v>
      </c>
      <c r="E77" s="21" t="s">
        <v>44</v>
      </c>
      <c r="F77" s="22">
        <f t="shared" si="2"/>
        <v>5223.8</v>
      </c>
      <c r="G77" s="22">
        <f>G83</f>
        <v>5223.8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1" t="s">
        <v>71</v>
      </c>
    </row>
    <row r="78" spans="1:13" ht="15.75" x14ac:dyDescent="0.25">
      <c r="A78" s="60"/>
      <c r="B78" s="20"/>
      <c r="C78" s="54"/>
      <c r="D78" s="54"/>
      <c r="E78" s="24">
        <v>2020</v>
      </c>
      <c r="F78" s="22">
        <f t="shared" si="2"/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1"/>
    </row>
    <row r="79" spans="1:13" ht="15.75" x14ac:dyDescent="0.25">
      <c r="A79" s="60"/>
      <c r="B79" s="20"/>
      <c r="C79" s="54"/>
      <c r="D79" s="54"/>
      <c r="E79" s="24">
        <v>2021</v>
      </c>
      <c r="F79" s="22">
        <f t="shared" si="2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1"/>
    </row>
    <row r="80" spans="1:13" ht="15.75" x14ac:dyDescent="0.25">
      <c r="A80" s="60"/>
      <c r="B80" s="20"/>
      <c r="C80" s="54"/>
      <c r="D80" s="54"/>
      <c r="E80" s="24">
        <v>2022</v>
      </c>
      <c r="F80" s="22">
        <f t="shared" si="2"/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1"/>
    </row>
    <row r="81" spans="1:13" s="4" customFormat="1" ht="15.75" x14ac:dyDescent="0.25">
      <c r="A81" s="60"/>
      <c r="B81" s="20"/>
      <c r="C81" s="54"/>
      <c r="D81" s="54"/>
      <c r="E81" s="24">
        <v>2023</v>
      </c>
      <c r="F81" s="22">
        <f t="shared" si="2"/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1"/>
    </row>
    <row r="82" spans="1:13" s="4" customFormat="1" ht="15.75" x14ac:dyDescent="0.25">
      <c r="A82" s="60"/>
      <c r="B82" s="20"/>
      <c r="C82" s="54"/>
      <c r="D82" s="54"/>
      <c r="E82" s="24">
        <v>2024</v>
      </c>
      <c r="F82" s="22">
        <f t="shared" si="2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1"/>
    </row>
    <row r="83" spans="1:13" s="4" customFormat="1" ht="15.75" x14ac:dyDescent="0.25">
      <c r="A83" s="60"/>
      <c r="B83" s="20"/>
      <c r="C83" s="54"/>
      <c r="D83" s="54"/>
      <c r="E83" s="24">
        <v>2025</v>
      </c>
      <c r="F83" s="22">
        <f t="shared" si="2"/>
        <v>5223.8</v>
      </c>
      <c r="G83" s="22">
        <v>5223.8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1" t="s">
        <v>53</v>
      </c>
    </row>
    <row r="84" spans="1:13" s="4" customFormat="1" ht="15.75" x14ac:dyDescent="0.25">
      <c r="A84" s="60"/>
      <c r="B84" s="20"/>
      <c r="C84" s="54"/>
      <c r="D84" s="54"/>
      <c r="E84" s="24">
        <v>2026</v>
      </c>
      <c r="F84" s="22">
        <f t="shared" si="2"/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1"/>
    </row>
    <row r="85" spans="1:13" ht="28.5" customHeight="1" x14ac:dyDescent="0.25">
      <c r="A85" s="58"/>
      <c r="B85" s="20"/>
      <c r="C85" s="54" t="s">
        <v>80</v>
      </c>
      <c r="D85" s="54" t="s">
        <v>45</v>
      </c>
      <c r="E85" s="21" t="s">
        <v>44</v>
      </c>
      <c r="F85" s="21">
        <f t="shared" si="2"/>
        <v>63951.5</v>
      </c>
      <c r="G85" s="21">
        <f>G86+G87+G88+G89+G90+G91+G92</f>
        <v>63951.5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 t="s">
        <v>71</v>
      </c>
    </row>
    <row r="86" spans="1:13" ht="13.5" customHeight="1" x14ac:dyDescent="0.25">
      <c r="A86" s="58"/>
      <c r="B86" s="20"/>
      <c r="C86" s="54"/>
      <c r="D86" s="54"/>
      <c r="E86" s="24">
        <v>2020</v>
      </c>
      <c r="F86" s="21">
        <f t="shared" si="2"/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/>
    </row>
    <row r="87" spans="1:13" ht="15.75" x14ac:dyDescent="0.25">
      <c r="A87" s="58"/>
      <c r="B87" s="20"/>
      <c r="C87" s="54"/>
      <c r="D87" s="54"/>
      <c r="E87" s="24">
        <v>2021</v>
      </c>
      <c r="F87" s="21">
        <f t="shared" si="2"/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/>
    </row>
    <row r="88" spans="1:13" ht="15.75" x14ac:dyDescent="0.25">
      <c r="A88" s="58"/>
      <c r="B88" s="20"/>
      <c r="C88" s="54"/>
      <c r="D88" s="54"/>
      <c r="E88" s="24">
        <v>2022</v>
      </c>
      <c r="F88" s="21">
        <f t="shared" si="2"/>
        <v>63951.5</v>
      </c>
      <c r="G88" s="21">
        <v>63951.5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 t="s">
        <v>53</v>
      </c>
    </row>
    <row r="89" spans="1:13" s="4" customFormat="1" ht="15.75" x14ac:dyDescent="0.25">
      <c r="A89" s="58"/>
      <c r="B89" s="20"/>
      <c r="C89" s="54"/>
      <c r="D89" s="54"/>
      <c r="E89" s="24">
        <v>2023</v>
      </c>
      <c r="F89" s="21">
        <f t="shared" si="2"/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/>
    </row>
    <row r="90" spans="1:13" s="4" customFormat="1" ht="15.75" x14ac:dyDescent="0.25">
      <c r="A90" s="58"/>
      <c r="B90" s="20"/>
      <c r="C90" s="54"/>
      <c r="D90" s="54"/>
      <c r="E90" s="24">
        <v>2024</v>
      </c>
      <c r="F90" s="21">
        <f t="shared" si="2"/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/>
    </row>
    <row r="91" spans="1:13" s="4" customFormat="1" ht="14.25" customHeight="1" x14ac:dyDescent="0.25">
      <c r="A91" s="58"/>
      <c r="B91" s="20"/>
      <c r="C91" s="54"/>
      <c r="D91" s="54"/>
      <c r="E91" s="24">
        <v>2025</v>
      </c>
      <c r="F91" s="21">
        <f t="shared" si="2"/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/>
    </row>
    <row r="92" spans="1:13" s="4" customFormat="1" ht="12.75" customHeight="1" x14ac:dyDescent="0.25">
      <c r="A92" s="58"/>
      <c r="B92" s="20"/>
      <c r="C92" s="54"/>
      <c r="D92" s="54"/>
      <c r="E92" s="24">
        <v>2026</v>
      </c>
      <c r="F92" s="21">
        <f t="shared" si="2"/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/>
    </row>
    <row r="93" spans="1:13" s="3" customFormat="1" ht="27.75" customHeight="1" x14ac:dyDescent="0.25">
      <c r="A93" s="58"/>
      <c r="B93" s="20"/>
      <c r="C93" s="54" t="s">
        <v>36</v>
      </c>
      <c r="D93" s="54" t="s">
        <v>45</v>
      </c>
      <c r="E93" s="21" t="s">
        <v>44</v>
      </c>
      <c r="F93" s="21">
        <f t="shared" ref="F93:F132" si="3">G93+H93+I93</f>
        <v>11023</v>
      </c>
      <c r="G93" s="33">
        <f>G94+G95+G96+G97+G98+G99+G100</f>
        <v>11023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 t="s">
        <v>71</v>
      </c>
    </row>
    <row r="94" spans="1:13" ht="15.75" x14ac:dyDescent="0.25">
      <c r="A94" s="58"/>
      <c r="B94" s="20"/>
      <c r="C94" s="54"/>
      <c r="D94" s="54"/>
      <c r="E94" s="24">
        <v>2020</v>
      </c>
      <c r="F94" s="21">
        <f t="shared" si="3"/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/>
    </row>
    <row r="95" spans="1:13" ht="15.75" x14ac:dyDescent="0.25">
      <c r="A95" s="58"/>
      <c r="B95" s="20"/>
      <c r="C95" s="54"/>
      <c r="D95" s="54"/>
      <c r="E95" s="24">
        <v>2021</v>
      </c>
      <c r="F95" s="21">
        <f t="shared" si="3"/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</row>
    <row r="96" spans="1:13" ht="15.75" x14ac:dyDescent="0.25">
      <c r="A96" s="58"/>
      <c r="B96" s="20"/>
      <c r="C96" s="54"/>
      <c r="D96" s="54"/>
      <c r="E96" s="24">
        <v>2022</v>
      </c>
      <c r="F96" s="21">
        <f t="shared" si="3"/>
        <v>11023</v>
      </c>
      <c r="G96" s="21">
        <v>11023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 t="s">
        <v>53</v>
      </c>
    </row>
    <row r="97" spans="1:13" s="4" customFormat="1" ht="15.75" x14ac:dyDescent="0.25">
      <c r="A97" s="58"/>
      <c r="B97" s="20"/>
      <c r="C97" s="54"/>
      <c r="D97" s="54"/>
      <c r="E97" s="24">
        <v>2023</v>
      </c>
      <c r="F97" s="21">
        <f t="shared" si="3"/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/>
    </row>
    <row r="98" spans="1:13" s="4" customFormat="1" ht="15.75" x14ac:dyDescent="0.25">
      <c r="A98" s="58"/>
      <c r="B98" s="20"/>
      <c r="C98" s="54"/>
      <c r="D98" s="54"/>
      <c r="E98" s="24">
        <v>2024</v>
      </c>
      <c r="F98" s="21">
        <f t="shared" si="3"/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/>
    </row>
    <row r="99" spans="1:13" s="4" customFormat="1" ht="10.5" customHeight="1" x14ac:dyDescent="0.25">
      <c r="A99" s="58"/>
      <c r="B99" s="20"/>
      <c r="C99" s="54"/>
      <c r="D99" s="54"/>
      <c r="E99" s="24">
        <v>2025</v>
      </c>
      <c r="F99" s="21">
        <f t="shared" si="3"/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/>
    </row>
    <row r="100" spans="1:13" s="4" customFormat="1" ht="15.75" x14ac:dyDescent="0.25">
      <c r="A100" s="58"/>
      <c r="B100" s="20"/>
      <c r="C100" s="54"/>
      <c r="D100" s="54"/>
      <c r="E100" s="24">
        <v>2026</v>
      </c>
      <c r="F100" s="21">
        <f t="shared" si="3"/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/>
    </row>
    <row r="101" spans="1:13" s="3" customFormat="1" ht="30" customHeight="1" x14ac:dyDescent="0.25">
      <c r="A101" s="58"/>
      <c r="B101" s="20"/>
      <c r="C101" s="54" t="s">
        <v>1</v>
      </c>
      <c r="D101" s="54" t="s">
        <v>45</v>
      </c>
      <c r="E101" s="21" t="s">
        <v>44</v>
      </c>
      <c r="F101" s="21">
        <f t="shared" si="3"/>
        <v>16008</v>
      </c>
      <c r="G101" s="21">
        <f>G102+G103+G104+G105+G106+G107+G108</f>
        <v>16008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 t="s">
        <v>71</v>
      </c>
    </row>
    <row r="102" spans="1:13" ht="15.75" x14ac:dyDescent="0.25">
      <c r="A102" s="58"/>
      <c r="B102" s="20"/>
      <c r="C102" s="54"/>
      <c r="D102" s="54"/>
      <c r="E102" s="24">
        <v>2020</v>
      </c>
      <c r="F102" s="21">
        <f t="shared" si="3"/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1:13" ht="15.75" x14ac:dyDescent="0.25">
      <c r="A103" s="58"/>
      <c r="B103" s="20"/>
      <c r="C103" s="54"/>
      <c r="D103" s="54"/>
      <c r="E103" s="24">
        <v>2021</v>
      </c>
      <c r="F103" s="21">
        <f t="shared" si="3"/>
        <v>16008</v>
      </c>
      <c r="G103" s="21">
        <v>16008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 t="s">
        <v>55</v>
      </c>
    </row>
    <row r="104" spans="1:13" ht="15.75" x14ac:dyDescent="0.25">
      <c r="A104" s="58"/>
      <c r="B104" s="20"/>
      <c r="C104" s="54"/>
      <c r="D104" s="54"/>
      <c r="E104" s="24">
        <v>2022</v>
      </c>
      <c r="F104" s="21">
        <f t="shared" si="3"/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/>
    </row>
    <row r="105" spans="1:13" s="4" customFormat="1" ht="14.25" customHeight="1" x14ac:dyDescent="0.25">
      <c r="A105" s="58"/>
      <c r="B105" s="20"/>
      <c r="C105" s="54"/>
      <c r="D105" s="54"/>
      <c r="E105" s="24">
        <v>2023</v>
      </c>
      <c r="F105" s="21">
        <f t="shared" si="3"/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/>
    </row>
    <row r="106" spans="1:13" s="4" customFormat="1" ht="13.5" customHeight="1" x14ac:dyDescent="0.25">
      <c r="A106" s="58"/>
      <c r="B106" s="20"/>
      <c r="C106" s="54"/>
      <c r="D106" s="54"/>
      <c r="E106" s="24">
        <v>2024</v>
      </c>
      <c r="F106" s="21">
        <f t="shared" si="3"/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/>
    </row>
    <row r="107" spans="1:13" s="4" customFormat="1" ht="14.25" customHeight="1" x14ac:dyDescent="0.25">
      <c r="A107" s="58"/>
      <c r="B107" s="20"/>
      <c r="C107" s="54"/>
      <c r="D107" s="54"/>
      <c r="E107" s="24">
        <v>2025</v>
      </c>
      <c r="F107" s="21">
        <f t="shared" si="3"/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/>
    </row>
    <row r="108" spans="1:13" s="4" customFormat="1" ht="12.75" customHeight="1" x14ac:dyDescent="0.25">
      <c r="A108" s="58"/>
      <c r="B108" s="20"/>
      <c r="C108" s="54"/>
      <c r="D108" s="54"/>
      <c r="E108" s="24">
        <v>2026</v>
      </c>
      <c r="F108" s="21">
        <f t="shared" si="3"/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/>
    </row>
    <row r="109" spans="1:13" ht="30" customHeight="1" x14ac:dyDescent="0.25">
      <c r="A109" s="58"/>
      <c r="B109" s="20"/>
      <c r="C109" s="54" t="s">
        <v>95</v>
      </c>
      <c r="D109" s="54" t="s">
        <v>45</v>
      </c>
      <c r="E109" s="21" t="s">
        <v>44</v>
      </c>
      <c r="F109" s="22">
        <f t="shared" si="3"/>
        <v>7645.8</v>
      </c>
      <c r="G109" s="22">
        <f>G115</f>
        <v>7645.8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1" t="s">
        <v>71</v>
      </c>
    </row>
    <row r="110" spans="1:13" ht="15.75" x14ac:dyDescent="0.25">
      <c r="A110" s="58"/>
      <c r="B110" s="20"/>
      <c r="C110" s="54"/>
      <c r="D110" s="54"/>
      <c r="E110" s="24">
        <v>2020</v>
      </c>
      <c r="F110" s="22">
        <f t="shared" si="3"/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1"/>
    </row>
    <row r="111" spans="1:13" ht="15.75" x14ac:dyDescent="0.25">
      <c r="A111" s="58"/>
      <c r="B111" s="20"/>
      <c r="C111" s="54"/>
      <c r="D111" s="54"/>
      <c r="E111" s="24">
        <v>2021</v>
      </c>
      <c r="F111" s="22">
        <f t="shared" si="3"/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1"/>
    </row>
    <row r="112" spans="1:13" ht="15.75" x14ac:dyDescent="0.25">
      <c r="A112" s="58"/>
      <c r="B112" s="20"/>
      <c r="C112" s="54"/>
      <c r="D112" s="54"/>
      <c r="E112" s="24">
        <v>2022</v>
      </c>
      <c r="F112" s="22">
        <f t="shared" si="3"/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1"/>
    </row>
    <row r="113" spans="1:13" s="4" customFormat="1" ht="15.75" x14ac:dyDescent="0.25">
      <c r="A113" s="58"/>
      <c r="B113" s="20"/>
      <c r="C113" s="54"/>
      <c r="D113" s="54"/>
      <c r="E113" s="24">
        <v>2023</v>
      </c>
      <c r="F113" s="22">
        <f t="shared" si="3"/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1"/>
    </row>
    <row r="114" spans="1:13" s="4" customFormat="1" ht="15.75" x14ac:dyDescent="0.25">
      <c r="A114" s="58"/>
      <c r="B114" s="20"/>
      <c r="C114" s="54"/>
      <c r="D114" s="54"/>
      <c r="E114" s="24">
        <v>2024</v>
      </c>
      <c r="F114" s="22">
        <f t="shared" si="3"/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1"/>
    </row>
    <row r="115" spans="1:13" s="4" customFormat="1" ht="14.25" customHeight="1" x14ac:dyDescent="0.25">
      <c r="A115" s="58"/>
      <c r="B115" s="20"/>
      <c r="C115" s="54"/>
      <c r="D115" s="54"/>
      <c r="E115" s="24">
        <v>2025</v>
      </c>
      <c r="F115" s="22">
        <f t="shared" si="3"/>
        <v>7645.8</v>
      </c>
      <c r="G115" s="22">
        <v>7645.8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1" t="s">
        <v>53</v>
      </c>
    </row>
    <row r="116" spans="1:13" s="4" customFormat="1" ht="13.5" customHeight="1" x14ac:dyDescent="0.25">
      <c r="A116" s="58"/>
      <c r="B116" s="20"/>
      <c r="C116" s="54"/>
      <c r="D116" s="54"/>
      <c r="E116" s="24">
        <v>2026</v>
      </c>
      <c r="F116" s="22">
        <f t="shared" si="3"/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1"/>
    </row>
    <row r="117" spans="1:13" ht="27" customHeight="1" x14ac:dyDescent="0.25">
      <c r="A117" s="58"/>
      <c r="B117" s="20"/>
      <c r="C117" s="54" t="s">
        <v>96</v>
      </c>
      <c r="D117" s="54" t="s">
        <v>45</v>
      </c>
      <c r="E117" s="21" t="s">
        <v>44</v>
      </c>
      <c r="F117" s="22">
        <f t="shared" si="3"/>
        <v>28461.3</v>
      </c>
      <c r="G117" s="22">
        <f>G124</f>
        <v>28461.3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1" t="s">
        <v>71</v>
      </c>
    </row>
    <row r="118" spans="1:13" ht="15.75" x14ac:dyDescent="0.25">
      <c r="A118" s="58"/>
      <c r="B118" s="20"/>
      <c r="C118" s="54"/>
      <c r="D118" s="54"/>
      <c r="E118" s="24">
        <v>2020</v>
      </c>
      <c r="F118" s="22">
        <f t="shared" si="3"/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1"/>
    </row>
    <row r="119" spans="1:13" ht="15.75" x14ac:dyDescent="0.25">
      <c r="A119" s="58"/>
      <c r="B119" s="20"/>
      <c r="C119" s="54"/>
      <c r="D119" s="54"/>
      <c r="E119" s="24">
        <v>2021</v>
      </c>
      <c r="F119" s="22">
        <f t="shared" si="3"/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1"/>
    </row>
    <row r="120" spans="1:13" ht="15.75" x14ac:dyDescent="0.25">
      <c r="A120" s="58"/>
      <c r="B120" s="20"/>
      <c r="C120" s="54"/>
      <c r="D120" s="54"/>
      <c r="E120" s="24">
        <v>2022</v>
      </c>
      <c r="F120" s="22">
        <f t="shared" si="3"/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1"/>
    </row>
    <row r="121" spans="1:13" s="4" customFormat="1" ht="15.75" x14ac:dyDescent="0.25">
      <c r="A121" s="58"/>
      <c r="B121" s="20"/>
      <c r="C121" s="54"/>
      <c r="D121" s="54"/>
      <c r="E121" s="24">
        <v>2023</v>
      </c>
      <c r="F121" s="22">
        <f t="shared" si="3"/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1"/>
    </row>
    <row r="122" spans="1:13" s="4" customFormat="1" ht="15.75" x14ac:dyDescent="0.25">
      <c r="A122" s="58"/>
      <c r="B122" s="20"/>
      <c r="C122" s="54"/>
      <c r="D122" s="54"/>
      <c r="E122" s="24">
        <v>2024</v>
      </c>
      <c r="F122" s="22">
        <f t="shared" si="3"/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1"/>
    </row>
    <row r="123" spans="1:13" s="4" customFormat="1" ht="15.75" x14ac:dyDescent="0.25">
      <c r="A123" s="58"/>
      <c r="B123" s="20"/>
      <c r="C123" s="54"/>
      <c r="D123" s="54"/>
      <c r="E123" s="24">
        <v>2025</v>
      </c>
      <c r="F123" s="22">
        <f t="shared" si="3"/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1"/>
    </row>
    <row r="124" spans="1:13" s="4" customFormat="1" ht="15.75" x14ac:dyDescent="0.25">
      <c r="A124" s="58"/>
      <c r="B124" s="20"/>
      <c r="C124" s="54"/>
      <c r="D124" s="54"/>
      <c r="E124" s="24">
        <v>2026</v>
      </c>
      <c r="F124" s="22">
        <f t="shared" si="3"/>
        <v>28461.3</v>
      </c>
      <c r="G124" s="22">
        <v>28461.3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1" t="s">
        <v>53</v>
      </c>
    </row>
    <row r="125" spans="1:13" ht="30.75" customHeight="1" x14ac:dyDescent="0.25">
      <c r="A125" s="58"/>
      <c r="B125" s="20"/>
      <c r="C125" s="54" t="s">
        <v>37</v>
      </c>
      <c r="D125" s="54" t="s">
        <v>45</v>
      </c>
      <c r="E125" s="21" t="s">
        <v>44</v>
      </c>
      <c r="F125" s="21">
        <f t="shared" si="3"/>
        <v>15372.4</v>
      </c>
      <c r="G125" s="33">
        <f>G126+G127+G128+G129+G130++G131+G132</f>
        <v>15372.4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 t="s">
        <v>71</v>
      </c>
    </row>
    <row r="126" spans="1:13" ht="15.75" x14ac:dyDescent="0.25">
      <c r="A126" s="58"/>
      <c r="B126" s="20"/>
      <c r="C126" s="54"/>
      <c r="D126" s="54"/>
      <c r="E126" s="24">
        <v>2020</v>
      </c>
      <c r="F126" s="21">
        <f t="shared" si="3"/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1:13" ht="15.75" x14ac:dyDescent="0.25">
      <c r="A127" s="58"/>
      <c r="B127" s="20"/>
      <c r="C127" s="54"/>
      <c r="D127" s="54"/>
      <c r="E127" s="24">
        <v>2021</v>
      </c>
      <c r="F127" s="21">
        <f t="shared" si="3"/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/>
    </row>
    <row r="128" spans="1:13" ht="15.75" x14ac:dyDescent="0.25">
      <c r="A128" s="58"/>
      <c r="B128" s="20"/>
      <c r="C128" s="54"/>
      <c r="D128" s="54"/>
      <c r="E128" s="24">
        <v>2022</v>
      </c>
      <c r="F128" s="21">
        <f t="shared" si="3"/>
        <v>15372.4</v>
      </c>
      <c r="G128" s="21">
        <v>15372.4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 t="s">
        <v>56</v>
      </c>
    </row>
    <row r="129" spans="1:13" s="4" customFormat="1" ht="15.75" x14ac:dyDescent="0.25">
      <c r="A129" s="58"/>
      <c r="B129" s="20"/>
      <c r="C129" s="54"/>
      <c r="D129" s="54"/>
      <c r="E129" s="24">
        <v>2023</v>
      </c>
      <c r="F129" s="21">
        <f t="shared" si="3"/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/>
    </row>
    <row r="130" spans="1:13" s="4" customFormat="1" ht="15.75" x14ac:dyDescent="0.25">
      <c r="A130" s="58"/>
      <c r="B130" s="20"/>
      <c r="C130" s="54"/>
      <c r="D130" s="54"/>
      <c r="E130" s="24">
        <v>2024</v>
      </c>
      <c r="F130" s="21">
        <f t="shared" si="3"/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/>
    </row>
    <row r="131" spans="1:13" s="4" customFormat="1" ht="15.75" x14ac:dyDescent="0.25">
      <c r="A131" s="58"/>
      <c r="B131" s="20"/>
      <c r="C131" s="54"/>
      <c r="D131" s="54"/>
      <c r="E131" s="24">
        <v>2025</v>
      </c>
      <c r="F131" s="21">
        <f t="shared" si="3"/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/>
    </row>
    <row r="132" spans="1:13" s="4" customFormat="1" ht="15.75" x14ac:dyDescent="0.25">
      <c r="A132" s="58"/>
      <c r="B132" s="20"/>
      <c r="C132" s="54"/>
      <c r="D132" s="54"/>
      <c r="E132" s="24">
        <v>2026</v>
      </c>
      <c r="F132" s="21">
        <f t="shared" si="3"/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/>
    </row>
    <row r="133" spans="1:13" ht="30" customHeight="1" x14ac:dyDescent="0.25">
      <c r="A133" s="58"/>
      <c r="B133" s="20"/>
      <c r="C133" s="54" t="s">
        <v>38</v>
      </c>
      <c r="D133" s="54" t="s">
        <v>45</v>
      </c>
      <c r="E133" s="21" t="s">
        <v>44</v>
      </c>
      <c r="F133" s="21">
        <f>G133+H133+I133</f>
        <v>93443.199999999997</v>
      </c>
      <c r="G133" s="21">
        <f>G134+G135+G136+G137+G138+G139+G140</f>
        <v>24443.200000000001</v>
      </c>
      <c r="H133" s="21">
        <f>H134+H135+H136+H137+H138+H139+H140</f>
        <v>69000</v>
      </c>
      <c r="I133" s="21">
        <v>0</v>
      </c>
      <c r="J133" s="21">
        <v>0</v>
      </c>
      <c r="K133" s="21">
        <v>0</v>
      </c>
      <c r="L133" s="21">
        <v>0</v>
      </c>
      <c r="M133" s="21" t="s">
        <v>71</v>
      </c>
    </row>
    <row r="134" spans="1:13" ht="15.75" x14ac:dyDescent="0.25">
      <c r="A134" s="58"/>
      <c r="B134" s="20"/>
      <c r="C134" s="54"/>
      <c r="D134" s="54"/>
      <c r="E134" s="24">
        <v>2020</v>
      </c>
      <c r="F134" s="21">
        <f t="shared" ref="F134:F189" si="4">G134+H134+I134</f>
        <v>77322.3</v>
      </c>
      <c r="G134" s="33">
        <v>22822.3</v>
      </c>
      <c r="H134" s="21">
        <v>54500</v>
      </c>
      <c r="I134" s="21">
        <v>0</v>
      </c>
      <c r="J134" s="21">
        <v>0</v>
      </c>
      <c r="K134" s="21">
        <v>0</v>
      </c>
      <c r="L134" s="21">
        <v>0</v>
      </c>
      <c r="M134" s="21" t="s">
        <v>111</v>
      </c>
    </row>
    <row r="135" spans="1:13" ht="15.75" x14ac:dyDescent="0.25">
      <c r="A135" s="58"/>
      <c r="B135" s="20"/>
      <c r="C135" s="54"/>
      <c r="D135" s="54"/>
      <c r="E135" s="24">
        <v>2021</v>
      </c>
      <c r="F135" s="21">
        <f t="shared" si="4"/>
        <v>1620.9</v>
      </c>
      <c r="G135" s="21">
        <v>1620.9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/>
    </row>
    <row r="136" spans="1:13" ht="15.75" x14ac:dyDescent="0.25">
      <c r="A136" s="58"/>
      <c r="B136" s="20"/>
      <c r="C136" s="54"/>
      <c r="D136" s="54"/>
      <c r="E136" s="24">
        <v>2022</v>
      </c>
      <c r="F136" s="21">
        <f t="shared" si="4"/>
        <v>14500</v>
      </c>
      <c r="G136" s="21">
        <v>0</v>
      </c>
      <c r="H136" s="21">
        <v>14500</v>
      </c>
      <c r="I136" s="21">
        <v>0</v>
      </c>
      <c r="J136" s="21">
        <v>0</v>
      </c>
      <c r="K136" s="21">
        <v>0</v>
      </c>
      <c r="L136" s="21">
        <v>0</v>
      </c>
      <c r="M136" s="21"/>
    </row>
    <row r="137" spans="1:13" s="4" customFormat="1" ht="15.75" x14ac:dyDescent="0.25">
      <c r="A137" s="58"/>
      <c r="B137" s="20"/>
      <c r="C137" s="54"/>
      <c r="D137" s="54"/>
      <c r="E137" s="24">
        <v>2023</v>
      </c>
      <c r="F137" s="21">
        <f t="shared" si="4"/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/>
    </row>
    <row r="138" spans="1:13" s="4" customFormat="1" ht="15.75" x14ac:dyDescent="0.25">
      <c r="A138" s="58"/>
      <c r="B138" s="20"/>
      <c r="C138" s="54"/>
      <c r="D138" s="54"/>
      <c r="E138" s="24">
        <v>2024</v>
      </c>
      <c r="F138" s="21">
        <f t="shared" si="4"/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/>
    </row>
    <row r="139" spans="1:13" s="4" customFormat="1" ht="15.75" x14ac:dyDescent="0.25">
      <c r="A139" s="58"/>
      <c r="B139" s="20"/>
      <c r="C139" s="54"/>
      <c r="D139" s="54"/>
      <c r="E139" s="24">
        <v>2025</v>
      </c>
      <c r="F139" s="21">
        <f t="shared" si="4"/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/>
    </row>
    <row r="140" spans="1:13" s="4" customFormat="1" ht="15.75" x14ac:dyDescent="0.25">
      <c r="A140" s="58"/>
      <c r="B140" s="20"/>
      <c r="C140" s="54"/>
      <c r="D140" s="54"/>
      <c r="E140" s="24">
        <v>2026</v>
      </c>
      <c r="F140" s="21">
        <f t="shared" si="4"/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/>
    </row>
    <row r="141" spans="1:13" ht="37.5" customHeight="1" x14ac:dyDescent="0.25">
      <c r="A141" s="58"/>
      <c r="B141" s="60"/>
      <c r="C141" s="54" t="s">
        <v>11</v>
      </c>
      <c r="D141" s="54" t="s">
        <v>45</v>
      </c>
      <c r="E141" s="21" t="s">
        <v>44</v>
      </c>
      <c r="F141" s="21">
        <f t="shared" si="4"/>
        <v>1633</v>
      </c>
      <c r="G141" s="33">
        <f>G143+G142+G144+G145+G146+G147+G148</f>
        <v>1633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 t="s">
        <v>71</v>
      </c>
    </row>
    <row r="142" spans="1:13" s="3" customFormat="1" ht="24" customHeight="1" x14ac:dyDescent="0.25">
      <c r="A142" s="58"/>
      <c r="B142" s="60"/>
      <c r="C142" s="54"/>
      <c r="D142" s="54"/>
      <c r="E142" s="24">
        <v>2020</v>
      </c>
      <c r="F142" s="21">
        <f t="shared" si="4"/>
        <v>0</v>
      </c>
      <c r="G142" s="33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37"/>
    </row>
    <row r="143" spans="1:13" ht="19.5" customHeight="1" x14ac:dyDescent="0.25">
      <c r="A143" s="58"/>
      <c r="B143" s="60"/>
      <c r="C143" s="54"/>
      <c r="D143" s="54"/>
      <c r="E143" s="24">
        <v>2021</v>
      </c>
      <c r="F143" s="21">
        <f t="shared" si="4"/>
        <v>1633</v>
      </c>
      <c r="G143" s="21">
        <v>1633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 t="s">
        <v>53</v>
      </c>
    </row>
    <row r="144" spans="1:13" ht="23.25" customHeight="1" x14ac:dyDescent="0.25">
      <c r="A144" s="58"/>
      <c r="B144" s="60"/>
      <c r="C144" s="54"/>
      <c r="D144" s="54"/>
      <c r="E144" s="24">
        <v>2022</v>
      </c>
      <c r="F144" s="21">
        <f t="shared" si="4"/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/>
    </row>
    <row r="145" spans="1:13" ht="15.75" x14ac:dyDescent="0.25">
      <c r="A145" s="58"/>
      <c r="B145" s="20"/>
      <c r="C145" s="54"/>
      <c r="D145" s="54"/>
      <c r="E145" s="24">
        <v>2023</v>
      </c>
      <c r="F145" s="21">
        <f t="shared" si="4"/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/>
    </row>
    <row r="146" spans="1:13" ht="15.75" x14ac:dyDescent="0.25">
      <c r="A146" s="58"/>
      <c r="B146" s="20"/>
      <c r="C146" s="54"/>
      <c r="D146" s="54"/>
      <c r="E146" s="24">
        <v>2024</v>
      </c>
      <c r="F146" s="21">
        <f t="shared" si="4"/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/>
    </row>
    <row r="147" spans="1:13" ht="15.75" x14ac:dyDescent="0.25">
      <c r="A147" s="58"/>
      <c r="B147" s="20"/>
      <c r="C147" s="54"/>
      <c r="D147" s="54"/>
      <c r="E147" s="24">
        <v>2025</v>
      </c>
      <c r="F147" s="21">
        <f t="shared" si="4"/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/>
    </row>
    <row r="148" spans="1:13" s="4" customFormat="1" ht="15.75" x14ac:dyDescent="0.25">
      <c r="A148" s="58"/>
      <c r="B148" s="20"/>
      <c r="C148" s="54"/>
      <c r="D148" s="54"/>
      <c r="E148" s="24">
        <v>2026</v>
      </c>
      <c r="F148" s="21">
        <f t="shared" si="4"/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/>
    </row>
    <row r="149" spans="1:13" s="4" customFormat="1" ht="40.5" customHeight="1" x14ac:dyDescent="0.25">
      <c r="A149" s="58"/>
      <c r="B149" s="20"/>
      <c r="C149" s="54" t="s">
        <v>97</v>
      </c>
      <c r="D149" s="54" t="s">
        <v>45</v>
      </c>
      <c r="E149" s="21" t="s">
        <v>44</v>
      </c>
      <c r="F149" s="22">
        <f t="shared" si="4"/>
        <v>297817.3</v>
      </c>
      <c r="G149" s="22">
        <f>G152+G153</f>
        <v>297817.3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1" t="s">
        <v>71</v>
      </c>
    </row>
    <row r="150" spans="1:13" s="4" customFormat="1" ht="15.75" x14ac:dyDescent="0.25">
      <c r="A150" s="58"/>
      <c r="B150" s="20"/>
      <c r="C150" s="54"/>
      <c r="D150" s="54"/>
      <c r="E150" s="24">
        <v>2020</v>
      </c>
      <c r="F150" s="22">
        <f t="shared" si="4"/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1"/>
    </row>
    <row r="151" spans="1:13" s="4" customFormat="1" ht="15.75" x14ac:dyDescent="0.25">
      <c r="A151" s="58"/>
      <c r="B151" s="20"/>
      <c r="C151" s="54"/>
      <c r="D151" s="54"/>
      <c r="E151" s="24">
        <v>2021</v>
      </c>
      <c r="F151" s="22">
        <f t="shared" si="4"/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1"/>
    </row>
    <row r="152" spans="1:13" s="3" customFormat="1" ht="21.75" customHeight="1" x14ac:dyDescent="0.25">
      <c r="A152" s="58"/>
      <c r="B152" s="20"/>
      <c r="C152" s="54"/>
      <c r="D152" s="54"/>
      <c r="E152" s="24">
        <v>2022</v>
      </c>
      <c r="F152" s="22">
        <f t="shared" si="4"/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1"/>
    </row>
    <row r="153" spans="1:13" ht="15.75" x14ac:dyDescent="0.25">
      <c r="A153" s="58"/>
      <c r="B153" s="20"/>
      <c r="C153" s="54"/>
      <c r="D153" s="54"/>
      <c r="E153" s="24">
        <v>2023</v>
      </c>
      <c r="F153" s="22">
        <f t="shared" si="4"/>
        <v>297817.3</v>
      </c>
      <c r="G153" s="22">
        <v>297817.3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1" t="s">
        <v>98</v>
      </c>
    </row>
    <row r="154" spans="1:13" ht="15.75" x14ac:dyDescent="0.25">
      <c r="A154" s="58"/>
      <c r="B154" s="20"/>
      <c r="C154" s="54"/>
      <c r="D154" s="54"/>
      <c r="E154" s="24">
        <v>2024</v>
      </c>
      <c r="F154" s="22">
        <f t="shared" si="4"/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1"/>
    </row>
    <row r="155" spans="1:13" ht="15.75" x14ac:dyDescent="0.25">
      <c r="A155" s="58"/>
      <c r="B155" s="20"/>
      <c r="C155" s="54"/>
      <c r="D155" s="54"/>
      <c r="E155" s="24">
        <v>2025</v>
      </c>
      <c r="F155" s="22">
        <f t="shared" si="4"/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1"/>
    </row>
    <row r="156" spans="1:13" s="4" customFormat="1" ht="15.75" x14ac:dyDescent="0.25">
      <c r="A156" s="58"/>
      <c r="B156" s="20"/>
      <c r="C156" s="54"/>
      <c r="D156" s="54"/>
      <c r="E156" s="24">
        <v>2026</v>
      </c>
      <c r="F156" s="22">
        <f t="shared" si="4"/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1"/>
    </row>
    <row r="157" spans="1:13" s="4" customFormat="1" ht="37.5" customHeight="1" x14ac:dyDescent="0.25">
      <c r="A157" s="58"/>
      <c r="B157" s="20"/>
      <c r="C157" s="54" t="s">
        <v>16</v>
      </c>
      <c r="D157" s="54" t="s">
        <v>45</v>
      </c>
      <c r="E157" s="21" t="s">
        <v>44</v>
      </c>
      <c r="F157" s="21">
        <f t="shared" si="4"/>
        <v>5079.8999999999996</v>
      </c>
      <c r="G157" s="33">
        <f>G158</f>
        <v>1729.9</v>
      </c>
      <c r="H157" s="21">
        <f>H158+H159+H160+H161+H162+H163+H164</f>
        <v>3350</v>
      </c>
      <c r="I157" s="21">
        <v>0</v>
      </c>
      <c r="J157" s="21">
        <v>0</v>
      </c>
      <c r="K157" s="21">
        <v>0</v>
      </c>
      <c r="L157" s="21">
        <v>0</v>
      </c>
      <c r="M157" s="21" t="s">
        <v>71</v>
      </c>
    </row>
    <row r="158" spans="1:13" s="4" customFormat="1" ht="15.75" x14ac:dyDescent="0.25">
      <c r="A158" s="58"/>
      <c r="B158" s="20"/>
      <c r="C158" s="54"/>
      <c r="D158" s="54"/>
      <c r="E158" s="24">
        <v>2020</v>
      </c>
      <c r="F158" s="21">
        <f t="shared" si="4"/>
        <v>5079.8999999999996</v>
      </c>
      <c r="G158" s="21">
        <v>1729.9</v>
      </c>
      <c r="H158" s="21">
        <v>3350</v>
      </c>
      <c r="I158" s="21">
        <v>0</v>
      </c>
      <c r="J158" s="21">
        <v>0</v>
      </c>
      <c r="K158" s="21">
        <v>0</v>
      </c>
      <c r="L158" s="21">
        <v>0</v>
      </c>
      <c r="M158" s="21" t="s">
        <v>57</v>
      </c>
    </row>
    <row r="159" spans="1:13" s="4" customFormat="1" ht="15.75" x14ac:dyDescent="0.25">
      <c r="A159" s="58"/>
      <c r="B159" s="20"/>
      <c r="C159" s="54"/>
      <c r="D159" s="54"/>
      <c r="E159" s="24">
        <v>2021</v>
      </c>
      <c r="F159" s="21">
        <f t="shared" si="4"/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/>
    </row>
    <row r="160" spans="1:13" ht="13.5" customHeight="1" x14ac:dyDescent="0.25">
      <c r="A160" s="18"/>
      <c r="B160" s="60"/>
      <c r="C160" s="54"/>
      <c r="D160" s="54"/>
      <c r="E160" s="24">
        <v>2022</v>
      </c>
      <c r="F160" s="21">
        <f t="shared" si="4"/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/>
    </row>
    <row r="161" spans="1:13" ht="18" customHeight="1" x14ac:dyDescent="0.25">
      <c r="A161" s="18"/>
      <c r="B161" s="60"/>
      <c r="C161" s="54"/>
      <c r="D161" s="54"/>
      <c r="E161" s="24">
        <v>2023</v>
      </c>
      <c r="F161" s="21">
        <f t="shared" si="4"/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/>
    </row>
    <row r="162" spans="1:13" s="3" customFormat="1" ht="18" customHeight="1" x14ac:dyDescent="0.25">
      <c r="A162" s="18"/>
      <c r="B162" s="60"/>
      <c r="C162" s="54"/>
      <c r="D162" s="54"/>
      <c r="E162" s="24">
        <v>2024</v>
      </c>
      <c r="F162" s="21">
        <f t="shared" si="4"/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/>
    </row>
    <row r="163" spans="1:13" s="3" customFormat="1" ht="24" customHeight="1" x14ac:dyDescent="0.25">
      <c r="A163" s="58"/>
      <c r="B163" s="60"/>
      <c r="C163" s="54"/>
      <c r="D163" s="54"/>
      <c r="E163" s="24">
        <v>2025</v>
      </c>
      <c r="F163" s="21">
        <f t="shared" si="4"/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/>
    </row>
    <row r="164" spans="1:13" ht="15.75" x14ac:dyDescent="0.25">
      <c r="A164" s="58"/>
      <c r="B164" s="20"/>
      <c r="C164" s="54"/>
      <c r="D164" s="54"/>
      <c r="E164" s="24">
        <v>2026</v>
      </c>
      <c r="F164" s="21">
        <f t="shared" si="4"/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/>
    </row>
    <row r="165" spans="1:13" ht="39" customHeight="1" x14ac:dyDescent="0.25">
      <c r="A165" s="58"/>
      <c r="B165" s="20"/>
      <c r="C165" s="54" t="s">
        <v>99</v>
      </c>
      <c r="D165" s="54" t="s">
        <v>45</v>
      </c>
      <c r="E165" s="21" t="s">
        <v>44</v>
      </c>
      <c r="F165" s="22">
        <f t="shared" si="4"/>
        <v>245877.8</v>
      </c>
      <c r="G165" s="22">
        <f>G169+G170</f>
        <v>245877.8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1" t="s">
        <v>71</v>
      </c>
    </row>
    <row r="166" spans="1:13" ht="15.75" x14ac:dyDescent="0.25">
      <c r="A166" s="58"/>
      <c r="B166" s="20"/>
      <c r="C166" s="54"/>
      <c r="D166" s="54"/>
      <c r="E166" s="24">
        <v>2020</v>
      </c>
      <c r="F166" s="22">
        <f t="shared" si="4"/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1"/>
    </row>
    <row r="167" spans="1:13" s="4" customFormat="1" ht="15.75" x14ac:dyDescent="0.25">
      <c r="A167" s="58"/>
      <c r="B167" s="20"/>
      <c r="C167" s="54"/>
      <c r="D167" s="54"/>
      <c r="E167" s="24">
        <v>2021</v>
      </c>
      <c r="F167" s="22">
        <f t="shared" si="4"/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1"/>
    </row>
    <row r="168" spans="1:13" s="4" customFormat="1" ht="15.75" x14ac:dyDescent="0.25">
      <c r="A168" s="58"/>
      <c r="B168" s="20"/>
      <c r="C168" s="54"/>
      <c r="D168" s="54"/>
      <c r="E168" s="24">
        <v>2022</v>
      </c>
      <c r="F168" s="22">
        <f t="shared" si="4"/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1"/>
    </row>
    <row r="169" spans="1:13" s="4" customFormat="1" ht="15.75" x14ac:dyDescent="0.25">
      <c r="A169" s="58"/>
      <c r="B169" s="20"/>
      <c r="C169" s="54"/>
      <c r="D169" s="54"/>
      <c r="E169" s="24">
        <v>2023</v>
      </c>
      <c r="F169" s="22">
        <f t="shared" si="4"/>
        <v>120000</v>
      </c>
      <c r="G169" s="22">
        <v>120000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1"/>
    </row>
    <row r="170" spans="1:13" s="4" customFormat="1" ht="15.75" x14ac:dyDescent="0.25">
      <c r="A170" s="58"/>
      <c r="B170" s="20"/>
      <c r="C170" s="54"/>
      <c r="D170" s="54"/>
      <c r="E170" s="24">
        <v>2024</v>
      </c>
      <c r="F170" s="22">
        <f t="shared" si="4"/>
        <v>125877.8</v>
      </c>
      <c r="G170" s="22">
        <v>125877.8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1" t="s">
        <v>58</v>
      </c>
    </row>
    <row r="171" spans="1:13" s="5" customFormat="1" ht="18.75" customHeight="1" x14ac:dyDescent="0.25">
      <c r="A171" s="60"/>
      <c r="B171" s="10"/>
      <c r="C171" s="54"/>
      <c r="D171" s="54"/>
      <c r="E171" s="24">
        <v>2025</v>
      </c>
      <c r="F171" s="22">
        <f t="shared" si="4"/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1"/>
    </row>
    <row r="172" spans="1:13" ht="24" customHeight="1" x14ac:dyDescent="0.25">
      <c r="A172" s="60"/>
      <c r="B172" s="20"/>
      <c r="C172" s="54"/>
      <c r="D172" s="54"/>
      <c r="E172" s="24">
        <v>2026</v>
      </c>
      <c r="F172" s="22">
        <f t="shared" si="4"/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1"/>
    </row>
    <row r="173" spans="1:13" ht="31.5" x14ac:dyDescent="0.25">
      <c r="A173" s="60"/>
      <c r="B173" s="20"/>
      <c r="C173" s="54" t="s">
        <v>32</v>
      </c>
      <c r="D173" s="54" t="s">
        <v>45</v>
      </c>
      <c r="E173" s="21" t="s">
        <v>44</v>
      </c>
      <c r="F173" s="21">
        <f t="shared" si="4"/>
        <v>116055.4</v>
      </c>
      <c r="G173" s="33">
        <f>G174+G175+G176+G177+G178+G179+G180</f>
        <v>116055.4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 t="s">
        <v>71</v>
      </c>
    </row>
    <row r="174" spans="1:13" ht="15.75" x14ac:dyDescent="0.25">
      <c r="A174" s="60"/>
      <c r="B174" s="20"/>
      <c r="C174" s="54"/>
      <c r="D174" s="54"/>
      <c r="E174" s="24">
        <v>2020</v>
      </c>
      <c r="F174" s="21">
        <f t="shared" si="4"/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/>
    </row>
    <row r="175" spans="1:13" s="4" customFormat="1" ht="15.75" x14ac:dyDescent="0.25">
      <c r="A175" s="60"/>
      <c r="B175" s="20"/>
      <c r="C175" s="54"/>
      <c r="D175" s="54"/>
      <c r="E175" s="24">
        <v>2021</v>
      </c>
      <c r="F175" s="21">
        <f t="shared" si="4"/>
        <v>80000</v>
      </c>
      <c r="G175" s="21">
        <v>80000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37"/>
    </row>
    <row r="176" spans="1:13" s="4" customFormat="1" ht="15.75" x14ac:dyDescent="0.25">
      <c r="A176" s="60"/>
      <c r="B176" s="20"/>
      <c r="C176" s="54"/>
      <c r="D176" s="54"/>
      <c r="E176" s="24">
        <v>2022</v>
      </c>
      <c r="F176" s="21">
        <f t="shared" si="4"/>
        <v>36055.4</v>
      </c>
      <c r="G176" s="21">
        <v>36055.4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 t="s">
        <v>58</v>
      </c>
    </row>
    <row r="177" spans="1:13" s="4" customFormat="1" ht="15.75" x14ac:dyDescent="0.25">
      <c r="A177" s="60"/>
      <c r="B177" s="20"/>
      <c r="C177" s="54"/>
      <c r="D177" s="54"/>
      <c r="E177" s="24">
        <v>2023</v>
      </c>
      <c r="F177" s="21">
        <f t="shared" si="4"/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/>
    </row>
    <row r="178" spans="1:13" s="4" customFormat="1" ht="15.75" x14ac:dyDescent="0.25">
      <c r="A178" s="60"/>
      <c r="B178" s="20"/>
      <c r="C178" s="54"/>
      <c r="D178" s="54"/>
      <c r="E178" s="24">
        <v>2024</v>
      </c>
      <c r="F178" s="21">
        <f t="shared" si="4"/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/>
    </row>
    <row r="179" spans="1:13" ht="20.25" customHeight="1" x14ac:dyDescent="0.25">
      <c r="A179" s="60"/>
      <c r="B179" s="10"/>
      <c r="C179" s="54"/>
      <c r="D179" s="54"/>
      <c r="E179" s="24">
        <v>2025</v>
      </c>
      <c r="F179" s="21">
        <f t="shared" si="4"/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/>
    </row>
    <row r="180" spans="1:13" ht="15.75" x14ac:dyDescent="0.25">
      <c r="A180" s="60"/>
      <c r="B180" s="20"/>
      <c r="C180" s="54"/>
      <c r="D180" s="54"/>
      <c r="E180" s="24">
        <v>2026</v>
      </c>
      <c r="F180" s="21">
        <f t="shared" si="4"/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/>
    </row>
    <row r="181" spans="1:13" ht="31.5" x14ac:dyDescent="0.25">
      <c r="A181" s="60"/>
      <c r="B181" s="20"/>
      <c r="C181" s="54" t="s">
        <v>23</v>
      </c>
      <c r="D181" s="54" t="s">
        <v>45</v>
      </c>
      <c r="E181" s="21" t="s">
        <v>44</v>
      </c>
      <c r="F181" s="21">
        <f>G181+H181+I181+L181</f>
        <v>40000</v>
      </c>
      <c r="G181" s="21">
        <f>G182+G183+G184+G185+G186+G187+G188</f>
        <v>40000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 t="s">
        <v>71</v>
      </c>
    </row>
    <row r="182" spans="1:13" ht="15.75" x14ac:dyDescent="0.25">
      <c r="A182" s="60"/>
      <c r="B182" s="20"/>
      <c r="C182" s="54"/>
      <c r="D182" s="54"/>
      <c r="E182" s="24">
        <v>2020</v>
      </c>
      <c r="F182" s="21">
        <f t="shared" si="4"/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</row>
    <row r="183" spans="1:13" s="4" customFormat="1" ht="15.75" x14ac:dyDescent="0.25">
      <c r="A183" s="60"/>
      <c r="B183" s="20"/>
      <c r="C183" s="54"/>
      <c r="D183" s="54"/>
      <c r="E183" s="24">
        <v>2021</v>
      </c>
      <c r="F183" s="21">
        <f t="shared" si="4"/>
        <v>40000</v>
      </c>
      <c r="G183" s="21">
        <v>40000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 t="s">
        <v>58</v>
      </c>
    </row>
    <row r="184" spans="1:13" s="4" customFormat="1" ht="15.75" x14ac:dyDescent="0.25">
      <c r="A184" s="60"/>
      <c r="B184" s="20"/>
      <c r="C184" s="54"/>
      <c r="D184" s="54"/>
      <c r="E184" s="24">
        <v>2022</v>
      </c>
      <c r="F184" s="21">
        <f t="shared" si="4"/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/>
    </row>
    <row r="185" spans="1:13" s="4" customFormat="1" ht="15.75" x14ac:dyDescent="0.25">
      <c r="A185" s="60"/>
      <c r="B185" s="20"/>
      <c r="C185" s="54"/>
      <c r="D185" s="54"/>
      <c r="E185" s="24">
        <v>2023</v>
      </c>
      <c r="F185" s="21">
        <f t="shared" si="4"/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/>
    </row>
    <row r="186" spans="1:13" s="4" customFormat="1" ht="15.75" x14ac:dyDescent="0.25">
      <c r="A186" s="60"/>
      <c r="B186" s="20"/>
      <c r="C186" s="54"/>
      <c r="D186" s="54"/>
      <c r="E186" s="24">
        <v>2024</v>
      </c>
      <c r="F186" s="21">
        <f t="shared" si="4"/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/>
    </row>
    <row r="187" spans="1:13" s="4" customFormat="1" ht="23.25" customHeight="1" x14ac:dyDescent="0.25">
      <c r="A187" s="58"/>
      <c r="B187" s="20"/>
      <c r="C187" s="54"/>
      <c r="D187" s="54"/>
      <c r="E187" s="24">
        <v>2025</v>
      </c>
      <c r="F187" s="21">
        <f t="shared" si="4"/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/>
    </row>
    <row r="188" spans="1:13" ht="15.75" x14ac:dyDescent="0.25">
      <c r="A188" s="58"/>
      <c r="B188" s="20"/>
      <c r="C188" s="54"/>
      <c r="D188" s="54"/>
      <c r="E188" s="24">
        <v>2026</v>
      </c>
      <c r="F188" s="21">
        <f t="shared" si="4"/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/>
    </row>
    <row r="189" spans="1:13" ht="22.5" customHeight="1" x14ac:dyDescent="0.25">
      <c r="A189" s="58"/>
      <c r="B189" s="20"/>
      <c r="C189" s="54" t="s">
        <v>26</v>
      </c>
      <c r="D189" s="54" t="s">
        <v>45</v>
      </c>
      <c r="E189" s="21" t="s">
        <v>44</v>
      </c>
      <c r="F189" s="21">
        <f t="shared" si="4"/>
        <v>3871</v>
      </c>
      <c r="G189" s="33">
        <f>G190+G191+G192+G193+G194+G195+G196</f>
        <v>3871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 t="s">
        <v>71</v>
      </c>
    </row>
    <row r="190" spans="1:13" ht="15.75" x14ac:dyDescent="0.25">
      <c r="A190" s="58"/>
      <c r="B190" s="20"/>
      <c r="C190" s="54"/>
      <c r="D190" s="54"/>
      <c r="E190" s="24">
        <v>2020</v>
      </c>
      <c r="F190" s="21">
        <f t="shared" ref="F190:F236" si="5">G190+H190+I190</f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</row>
    <row r="191" spans="1:13" s="4" customFormat="1" ht="15.75" x14ac:dyDescent="0.25">
      <c r="A191" s="58"/>
      <c r="B191" s="20"/>
      <c r="C191" s="54"/>
      <c r="D191" s="54"/>
      <c r="E191" s="24">
        <v>2021</v>
      </c>
      <c r="F191" s="21">
        <f t="shared" si="5"/>
        <v>3871</v>
      </c>
      <c r="G191" s="21">
        <v>3871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 t="s">
        <v>53</v>
      </c>
    </row>
    <row r="192" spans="1:13" s="4" customFormat="1" ht="15.75" x14ac:dyDescent="0.25">
      <c r="A192" s="58"/>
      <c r="B192" s="20"/>
      <c r="C192" s="54"/>
      <c r="D192" s="54"/>
      <c r="E192" s="24">
        <v>2022</v>
      </c>
      <c r="F192" s="21">
        <f t="shared" si="5"/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/>
    </row>
    <row r="193" spans="1:13" s="4" customFormat="1" ht="15.75" x14ac:dyDescent="0.25">
      <c r="A193" s="58"/>
      <c r="B193" s="20"/>
      <c r="C193" s="54"/>
      <c r="D193" s="54"/>
      <c r="E193" s="24">
        <v>2023</v>
      </c>
      <c r="F193" s="21">
        <f t="shared" si="5"/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/>
    </row>
    <row r="194" spans="1:13" s="4" customFormat="1" ht="15.75" x14ac:dyDescent="0.25">
      <c r="A194" s="58"/>
      <c r="B194" s="20"/>
      <c r="C194" s="54"/>
      <c r="D194" s="54"/>
      <c r="E194" s="24">
        <v>2024</v>
      </c>
      <c r="F194" s="21">
        <f t="shared" si="5"/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/>
    </row>
    <row r="195" spans="1:13" s="4" customFormat="1" ht="22.5" customHeight="1" x14ac:dyDescent="0.25">
      <c r="A195" s="58"/>
      <c r="B195" s="20"/>
      <c r="C195" s="54"/>
      <c r="D195" s="54"/>
      <c r="E195" s="24">
        <v>2025</v>
      </c>
      <c r="F195" s="21">
        <f t="shared" si="5"/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/>
    </row>
    <row r="196" spans="1:13" ht="15.75" x14ac:dyDescent="0.25">
      <c r="A196" s="58"/>
      <c r="B196" s="20"/>
      <c r="C196" s="54"/>
      <c r="D196" s="54"/>
      <c r="E196" s="24">
        <v>2026</v>
      </c>
      <c r="F196" s="21">
        <f t="shared" si="5"/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/>
    </row>
    <row r="197" spans="1:13" ht="31.5" x14ac:dyDescent="0.25">
      <c r="A197" s="58"/>
      <c r="B197" s="20"/>
      <c r="C197" s="54" t="s">
        <v>27</v>
      </c>
      <c r="D197" s="54" t="s">
        <v>45</v>
      </c>
      <c r="E197" s="21" t="s">
        <v>44</v>
      </c>
      <c r="F197" s="21">
        <f t="shared" si="5"/>
        <v>1296.8</v>
      </c>
      <c r="G197" s="33">
        <f>G198+G199+G200+G201+G202+G203+G204</f>
        <v>1296.8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 t="s">
        <v>71</v>
      </c>
    </row>
    <row r="198" spans="1:13" ht="15.75" x14ac:dyDescent="0.25">
      <c r="A198" s="58"/>
      <c r="B198" s="20"/>
      <c r="C198" s="54"/>
      <c r="D198" s="54"/>
      <c r="E198" s="24">
        <v>2020</v>
      </c>
      <c r="F198" s="21">
        <f t="shared" si="5"/>
        <v>0</v>
      </c>
      <c r="G198" s="21">
        <v>0</v>
      </c>
      <c r="H198" s="21">
        <v>0</v>
      </c>
      <c r="I198" s="21">
        <v>0</v>
      </c>
      <c r="J198" s="21"/>
      <c r="K198" s="21"/>
      <c r="L198" s="21">
        <v>0</v>
      </c>
      <c r="M198" s="21"/>
    </row>
    <row r="199" spans="1:13" s="4" customFormat="1" ht="15.75" x14ac:dyDescent="0.25">
      <c r="A199" s="58"/>
      <c r="B199" s="20"/>
      <c r="C199" s="54"/>
      <c r="D199" s="54"/>
      <c r="E199" s="24">
        <v>2021</v>
      </c>
      <c r="F199" s="21">
        <f t="shared" si="5"/>
        <v>1296.8</v>
      </c>
      <c r="G199" s="21">
        <v>1296.8</v>
      </c>
      <c r="H199" s="21">
        <v>0</v>
      </c>
      <c r="I199" s="21">
        <v>0</v>
      </c>
      <c r="J199" s="21"/>
      <c r="K199" s="21"/>
      <c r="L199" s="21">
        <v>0</v>
      </c>
      <c r="M199" s="21" t="s">
        <v>53</v>
      </c>
    </row>
    <row r="200" spans="1:13" s="4" customFormat="1" ht="15.75" x14ac:dyDescent="0.25">
      <c r="A200" s="58"/>
      <c r="B200" s="20"/>
      <c r="C200" s="54"/>
      <c r="D200" s="54"/>
      <c r="E200" s="24">
        <v>2022</v>
      </c>
      <c r="F200" s="21">
        <f t="shared" si="5"/>
        <v>0</v>
      </c>
      <c r="G200" s="21">
        <v>0</v>
      </c>
      <c r="H200" s="21">
        <v>0</v>
      </c>
      <c r="I200" s="21">
        <v>0</v>
      </c>
      <c r="J200" s="21"/>
      <c r="K200" s="21"/>
      <c r="L200" s="21">
        <v>0</v>
      </c>
      <c r="M200" s="37"/>
    </row>
    <row r="201" spans="1:13" s="4" customFormat="1" ht="15.75" x14ac:dyDescent="0.25">
      <c r="A201" s="58"/>
      <c r="B201" s="20"/>
      <c r="C201" s="54"/>
      <c r="D201" s="54"/>
      <c r="E201" s="24">
        <v>2023</v>
      </c>
      <c r="F201" s="21">
        <f t="shared" si="5"/>
        <v>0</v>
      </c>
      <c r="G201" s="21">
        <v>0</v>
      </c>
      <c r="H201" s="21">
        <v>0</v>
      </c>
      <c r="I201" s="21">
        <v>0</v>
      </c>
      <c r="J201" s="21"/>
      <c r="K201" s="21"/>
      <c r="L201" s="21">
        <v>0</v>
      </c>
      <c r="M201" s="21"/>
    </row>
    <row r="202" spans="1:13" s="4" customFormat="1" ht="15.75" x14ac:dyDescent="0.25">
      <c r="A202" s="58"/>
      <c r="B202" s="20"/>
      <c r="C202" s="54"/>
      <c r="D202" s="54"/>
      <c r="E202" s="24">
        <v>2024</v>
      </c>
      <c r="F202" s="21">
        <f t="shared" si="5"/>
        <v>0</v>
      </c>
      <c r="G202" s="21">
        <v>0</v>
      </c>
      <c r="H202" s="21">
        <v>0</v>
      </c>
      <c r="I202" s="21">
        <v>0</v>
      </c>
      <c r="J202" s="21"/>
      <c r="K202" s="21"/>
      <c r="L202" s="21">
        <v>0</v>
      </c>
      <c r="M202" s="21"/>
    </row>
    <row r="203" spans="1:13" ht="15.75" x14ac:dyDescent="0.25">
      <c r="A203" s="58"/>
      <c r="B203" s="10"/>
      <c r="C203" s="54"/>
      <c r="D203" s="54"/>
      <c r="E203" s="24">
        <v>2025</v>
      </c>
      <c r="F203" s="21">
        <f t="shared" si="5"/>
        <v>0</v>
      </c>
      <c r="G203" s="21">
        <v>0</v>
      </c>
      <c r="H203" s="21">
        <v>0</v>
      </c>
      <c r="I203" s="21">
        <v>0</v>
      </c>
      <c r="J203" s="21"/>
      <c r="K203" s="21"/>
      <c r="L203" s="21">
        <v>0</v>
      </c>
      <c r="M203" s="21"/>
    </row>
    <row r="204" spans="1:13" ht="15.75" x14ac:dyDescent="0.25">
      <c r="A204" s="58"/>
      <c r="B204" s="20"/>
      <c r="C204" s="54"/>
      <c r="D204" s="54"/>
      <c r="E204" s="24">
        <v>2026</v>
      </c>
      <c r="F204" s="21">
        <f t="shared" si="5"/>
        <v>0</v>
      </c>
      <c r="G204" s="21">
        <v>0</v>
      </c>
      <c r="H204" s="21">
        <v>0</v>
      </c>
      <c r="I204" s="21">
        <v>0</v>
      </c>
      <c r="J204" s="21"/>
      <c r="K204" s="21"/>
      <c r="L204" s="21">
        <v>0</v>
      </c>
      <c r="M204" s="21"/>
    </row>
    <row r="205" spans="1:13" ht="31.5" x14ac:dyDescent="0.25">
      <c r="A205" s="58"/>
      <c r="B205" s="20"/>
      <c r="C205" s="54" t="s">
        <v>28</v>
      </c>
      <c r="D205" s="54" t="s">
        <v>45</v>
      </c>
      <c r="E205" s="21" t="s">
        <v>44</v>
      </c>
      <c r="F205" s="21">
        <f t="shared" si="5"/>
        <v>22247.599999999999</v>
      </c>
      <c r="G205" s="33">
        <f>G206+G207+G208+G209+G210+G211+G212</f>
        <v>22247.599999999999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 t="s">
        <v>71</v>
      </c>
    </row>
    <row r="206" spans="1:13" ht="21" customHeight="1" x14ac:dyDescent="0.25">
      <c r="A206" s="58"/>
      <c r="B206" s="20"/>
      <c r="C206" s="54"/>
      <c r="D206" s="54"/>
      <c r="E206" s="24">
        <v>2020</v>
      </c>
      <c r="F206" s="21">
        <f t="shared" si="5"/>
        <v>0</v>
      </c>
      <c r="G206" s="21">
        <v>0</v>
      </c>
      <c r="H206" s="21">
        <v>0</v>
      </c>
      <c r="I206" s="21">
        <v>0</v>
      </c>
      <c r="J206" s="21"/>
      <c r="K206" s="21"/>
      <c r="L206" s="21">
        <v>0</v>
      </c>
    </row>
    <row r="207" spans="1:13" s="4" customFormat="1" ht="21" customHeight="1" x14ac:dyDescent="0.25">
      <c r="A207" s="58"/>
      <c r="B207" s="20"/>
      <c r="C207" s="54"/>
      <c r="D207" s="54"/>
      <c r="E207" s="24">
        <v>2021</v>
      </c>
      <c r="F207" s="21">
        <f t="shared" si="5"/>
        <v>0</v>
      </c>
      <c r="G207" s="21">
        <v>0</v>
      </c>
      <c r="H207" s="21">
        <v>0</v>
      </c>
      <c r="I207" s="21">
        <v>0</v>
      </c>
      <c r="J207" s="21"/>
      <c r="K207" s="21"/>
      <c r="L207" s="21">
        <v>0</v>
      </c>
      <c r="M207" s="21"/>
    </row>
    <row r="208" spans="1:13" s="4" customFormat="1" ht="20.25" customHeight="1" x14ac:dyDescent="0.25">
      <c r="A208" s="58"/>
      <c r="B208" s="20"/>
      <c r="C208" s="54"/>
      <c r="D208" s="54"/>
      <c r="E208" s="24">
        <v>2022</v>
      </c>
      <c r="F208" s="21">
        <f t="shared" si="5"/>
        <v>22247.599999999999</v>
      </c>
      <c r="G208" s="21">
        <v>22247.599999999999</v>
      </c>
      <c r="H208" s="21">
        <v>0</v>
      </c>
      <c r="I208" s="21">
        <v>0</v>
      </c>
      <c r="J208" s="21"/>
      <c r="K208" s="21"/>
      <c r="L208" s="21">
        <v>0</v>
      </c>
      <c r="M208" s="21" t="s">
        <v>58</v>
      </c>
    </row>
    <row r="209" spans="1:13" s="4" customFormat="1" ht="23.25" customHeight="1" x14ac:dyDescent="0.25">
      <c r="A209" s="58"/>
      <c r="B209" s="20"/>
      <c r="C209" s="54"/>
      <c r="D209" s="54"/>
      <c r="E209" s="24">
        <v>2023</v>
      </c>
      <c r="F209" s="21">
        <f t="shared" si="5"/>
        <v>0</v>
      </c>
      <c r="G209" s="21">
        <v>0</v>
      </c>
      <c r="H209" s="21">
        <v>0</v>
      </c>
      <c r="I209" s="21">
        <v>0</v>
      </c>
      <c r="J209" s="21"/>
      <c r="K209" s="21"/>
      <c r="L209" s="21">
        <v>0</v>
      </c>
      <c r="M209" s="21"/>
    </row>
    <row r="210" spans="1:13" s="4" customFormat="1" ht="15.75" x14ac:dyDescent="0.25">
      <c r="A210" s="58"/>
      <c r="B210" s="20"/>
      <c r="C210" s="54"/>
      <c r="D210" s="54"/>
      <c r="E210" s="24">
        <v>2024</v>
      </c>
      <c r="F210" s="21">
        <f t="shared" si="5"/>
        <v>0</v>
      </c>
      <c r="G210" s="21">
        <v>0</v>
      </c>
      <c r="H210" s="21">
        <v>0</v>
      </c>
      <c r="I210" s="21">
        <v>0</v>
      </c>
      <c r="J210" s="21"/>
      <c r="K210" s="21"/>
      <c r="L210" s="21">
        <v>0</v>
      </c>
      <c r="M210" s="21"/>
    </row>
    <row r="211" spans="1:13" ht="19.5" customHeight="1" x14ac:dyDescent="0.25">
      <c r="A211" s="60"/>
      <c r="B211" s="10"/>
      <c r="C211" s="54"/>
      <c r="D211" s="54"/>
      <c r="E211" s="24">
        <v>2025</v>
      </c>
      <c r="F211" s="21">
        <f t="shared" si="5"/>
        <v>0</v>
      </c>
      <c r="G211" s="21">
        <v>0</v>
      </c>
      <c r="H211" s="21">
        <v>0</v>
      </c>
      <c r="I211" s="21">
        <v>0</v>
      </c>
      <c r="J211" s="21"/>
      <c r="K211" s="21"/>
      <c r="L211" s="21">
        <v>0</v>
      </c>
      <c r="M211" s="21"/>
    </row>
    <row r="212" spans="1:13" ht="15.75" x14ac:dyDescent="0.25">
      <c r="A212" s="60"/>
      <c r="B212" s="20"/>
      <c r="C212" s="54"/>
      <c r="D212" s="54"/>
      <c r="E212" s="24">
        <v>2026</v>
      </c>
      <c r="F212" s="21">
        <f t="shared" si="5"/>
        <v>0</v>
      </c>
      <c r="G212" s="21">
        <v>0</v>
      </c>
      <c r="H212" s="21">
        <v>0</v>
      </c>
      <c r="I212" s="21">
        <v>0</v>
      </c>
      <c r="J212" s="21"/>
      <c r="K212" s="21"/>
      <c r="L212" s="21">
        <v>0</v>
      </c>
      <c r="M212" s="21"/>
    </row>
    <row r="213" spans="1:13" ht="31.5" x14ac:dyDescent="0.25">
      <c r="A213" s="60"/>
      <c r="B213" s="20"/>
      <c r="C213" s="54" t="s">
        <v>29</v>
      </c>
      <c r="D213" s="54" t="s">
        <v>45</v>
      </c>
      <c r="E213" s="21" t="s">
        <v>44</v>
      </c>
      <c r="F213" s="21">
        <f t="shared" si="5"/>
        <v>49242.9</v>
      </c>
      <c r="G213" s="33">
        <f>G214+G215+G216+G217+G218+G219+G220</f>
        <v>49242.9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 t="s">
        <v>71</v>
      </c>
    </row>
    <row r="214" spans="1:13" ht="15.75" x14ac:dyDescent="0.25">
      <c r="A214" s="60"/>
      <c r="B214" s="20"/>
      <c r="C214" s="54"/>
      <c r="D214" s="54"/>
      <c r="E214" s="24">
        <v>2020</v>
      </c>
      <c r="F214" s="21">
        <f t="shared" si="5"/>
        <v>0</v>
      </c>
      <c r="G214" s="21">
        <v>0</v>
      </c>
      <c r="H214" s="21">
        <v>0</v>
      </c>
      <c r="I214" s="21">
        <v>0</v>
      </c>
      <c r="J214" s="21"/>
      <c r="K214" s="21"/>
      <c r="L214" s="21">
        <v>0</v>
      </c>
    </row>
    <row r="215" spans="1:13" s="4" customFormat="1" ht="15.75" x14ac:dyDescent="0.25">
      <c r="A215" s="60"/>
      <c r="B215" s="20"/>
      <c r="C215" s="54"/>
      <c r="D215" s="54"/>
      <c r="E215" s="24">
        <v>2021</v>
      </c>
      <c r="F215" s="21">
        <f t="shared" si="5"/>
        <v>0</v>
      </c>
      <c r="G215" s="21">
        <v>0</v>
      </c>
      <c r="H215" s="21">
        <v>0</v>
      </c>
      <c r="I215" s="21">
        <v>0</v>
      </c>
      <c r="J215" s="21"/>
      <c r="K215" s="21"/>
      <c r="L215" s="21">
        <v>0</v>
      </c>
      <c r="M215" s="21"/>
    </row>
    <row r="216" spans="1:13" s="4" customFormat="1" ht="15.75" x14ac:dyDescent="0.25">
      <c r="A216" s="60"/>
      <c r="B216" s="20"/>
      <c r="C216" s="54"/>
      <c r="D216" s="54"/>
      <c r="E216" s="24">
        <v>2022</v>
      </c>
      <c r="F216" s="21">
        <f t="shared" si="5"/>
        <v>49242.9</v>
      </c>
      <c r="G216" s="21">
        <v>49242.9</v>
      </c>
      <c r="H216" s="21">
        <v>0</v>
      </c>
      <c r="I216" s="21">
        <v>0</v>
      </c>
      <c r="J216" s="21"/>
      <c r="K216" s="21"/>
      <c r="L216" s="21">
        <v>0</v>
      </c>
      <c r="M216" s="21" t="s">
        <v>112</v>
      </c>
    </row>
    <row r="217" spans="1:13" s="4" customFormat="1" ht="15.75" x14ac:dyDescent="0.25">
      <c r="A217" s="60"/>
      <c r="B217" s="20"/>
      <c r="C217" s="54"/>
      <c r="D217" s="54"/>
      <c r="E217" s="24">
        <v>2023</v>
      </c>
      <c r="F217" s="21">
        <f t="shared" si="5"/>
        <v>0</v>
      </c>
      <c r="G217" s="21">
        <v>0</v>
      </c>
      <c r="H217" s="21">
        <v>0</v>
      </c>
      <c r="I217" s="21">
        <v>0</v>
      </c>
      <c r="J217" s="21"/>
      <c r="K217" s="21"/>
      <c r="L217" s="21">
        <v>0</v>
      </c>
      <c r="M217" s="21"/>
    </row>
    <row r="218" spans="1:13" s="4" customFormat="1" ht="15.75" x14ac:dyDescent="0.25">
      <c r="A218" s="60"/>
      <c r="B218" s="20"/>
      <c r="C218" s="54"/>
      <c r="D218" s="54"/>
      <c r="E218" s="24">
        <v>2024</v>
      </c>
      <c r="F218" s="21">
        <f t="shared" si="5"/>
        <v>0</v>
      </c>
      <c r="G218" s="21">
        <v>0</v>
      </c>
      <c r="H218" s="21">
        <v>0</v>
      </c>
      <c r="I218" s="21">
        <v>0</v>
      </c>
      <c r="J218" s="21"/>
      <c r="K218" s="21"/>
      <c r="L218" s="21">
        <v>0</v>
      </c>
      <c r="M218" s="21"/>
    </row>
    <row r="219" spans="1:13" ht="15.75" x14ac:dyDescent="0.25">
      <c r="A219" s="60"/>
      <c r="B219" s="10"/>
      <c r="C219" s="54"/>
      <c r="D219" s="54"/>
      <c r="E219" s="24">
        <v>2025</v>
      </c>
      <c r="F219" s="21">
        <f t="shared" si="5"/>
        <v>0</v>
      </c>
      <c r="G219" s="21">
        <v>0</v>
      </c>
      <c r="H219" s="21">
        <v>0</v>
      </c>
      <c r="I219" s="21">
        <v>0</v>
      </c>
      <c r="J219" s="21"/>
      <c r="K219" s="21"/>
      <c r="L219" s="21">
        <v>0</v>
      </c>
      <c r="M219" s="21"/>
    </row>
    <row r="220" spans="1:13" ht="20.25" customHeight="1" x14ac:dyDescent="0.25">
      <c r="A220" s="60"/>
      <c r="B220" s="20"/>
      <c r="C220" s="54"/>
      <c r="D220" s="54"/>
      <c r="E220" s="24">
        <v>2026</v>
      </c>
      <c r="F220" s="21">
        <f t="shared" si="5"/>
        <v>0</v>
      </c>
      <c r="G220" s="21">
        <v>0</v>
      </c>
      <c r="H220" s="21">
        <v>0</v>
      </c>
      <c r="I220" s="21">
        <v>0</v>
      </c>
      <c r="J220" s="21"/>
      <c r="K220" s="21"/>
      <c r="L220" s="21">
        <v>0</v>
      </c>
      <c r="M220" s="21"/>
    </row>
    <row r="221" spans="1:13" ht="31.5" x14ac:dyDescent="0.25">
      <c r="A221" s="60"/>
      <c r="B221" s="20"/>
      <c r="C221" s="54" t="s">
        <v>77</v>
      </c>
      <c r="D221" s="54" t="s">
        <v>45</v>
      </c>
      <c r="E221" s="21" t="s">
        <v>44</v>
      </c>
      <c r="F221" s="21">
        <f t="shared" si="5"/>
        <v>1000</v>
      </c>
      <c r="G221" s="33">
        <f>G222+G223+G224+G225+G226+G227+G228</f>
        <v>1000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 t="s">
        <v>71</v>
      </c>
    </row>
    <row r="222" spans="1:13" ht="15.75" x14ac:dyDescent="0.25">
      <c r="A222" s="60"/>
      <c r="B222" s="20"/>
      <c r="C222" s="54"/>
      <c r="D222" s="54"/>
      <c r="E222" s="24">
        <v>2020</v>
      </c>
      <c r="F222" s="21">
        <f t="shared" si="5"/>
        <v>0</v>
      </c>
      <c r="G222" s="21">
        <v>0</v>
      </c>
      <c r="H222" s="21">
        <v>0</v>
      </c>
      <c r="I222" s="21">
        <v>0</v>
      </c>
      <c r="J222" s="21"/>
      <c r="K222" s="21"/>
      <c r="L222" s="21">
        <v>0</v>
      </c>
    </row>
    <row r="223" spans="1:13" s="4" customFormat="1" ht="15.75" x14ac:dyDescent="0.25">
      <c r="A223" s="60"/>
      <c r="B223" s="20"/>
      <c r="C223" s="54"/>
      <c r="D223" s="54"/>
      <c r="E223" s="24">
        <v>2021</v>
      </c>
      <c r="F223" s="21">
        <f t="shared" si="5"/>
        <v>1000</v>
      </c>
      <c r="G223" s="21">
        <v>1000</v>
      </c>
      <c r="H223" s="21">
        <v>0</v>
      </c>
      <c r="I223" s="21">
        <v>0</v>
      </c>
      <c r="J223" s="21"/>
      <c r="K223" s="21"/>
      <c r="L223" s="21">
        <v>0</v>
      </c>
      <c r="M223" s="21" t="s">
        <v>53</v>
      </c>
    </row>
    <row r="224" spans="1:13" s="4" customFormat="1" ht="15.75" x14ac:dyDescent="0.25">
      <c r="A224" s="60"/>
      <c r="B224" s="20"/>
      <c r="C224" s="54"/>
      <c r="D224" s="54"/>
      <c r="E224" s="24">
        <v>2022</v>
      </c>
      <c r="F224" s="21">
        <f t="shared" si="5"/>
        <v>0</v>
      </c>
      <c r="G224" s="21">
        <v>0</v>
      </c>
      <c r="H224" s="21">
        <v>0</v>
      </c>
      <c r="I224" s="21">
        <v>0</v>
      </c>
      <c r="J224" s="21"/>
      <c r="K224" s="21"/>
      <c r="L224" s="21">
        <v>0</v>
      </c>
      <c r="M224" s="21"/>
    </row>
    <row r="225" spans="1:13" s="4" customFormat="1" ht="15.75" x14ac:dyDescent="0.25">
      <c r="A225" s="60"/>
      <c r="B225" s="20"/>
      <c r="C225" s="54"/>
      <c r="D225" s="54"/>
      <c r="E225" s="24">
        <v>2023</v>
      </c>
      <c r="F225" s="21">
        <f t="shared" si="5"/>
        <v>0</v>
      </c>
      <c r="G225" s="21">
        <v>0</v>
      </c>
      <c r="H225" s="21">
        <v>0</v>
      </c>
      <c r="I225" s="21">
        <v>0</v>
      </c>
      <c r="J225" s="21"/>
      <c r="K225" s="21"/>
      <c r="L225" s="21">
        <v>0</v>
      </c>
      <c r="M225" s="21"/>
    </row>
    <row r="226" spans="1:13" s="4" customFormat="1" ht="15.75" x14ac:dyDescent="0.25">
      <c r="A226" s="60"/>
      <c r="B226" s="20"/>
      <c r="C226" s="54"/>
      <c r="D226" s="54"/>
      <c r="E226" s="24">
        <v>2024</v>
      </c>
      <c r="F226" s="21">
        <f t="shared" si="5"/>
        <v>0</v>
      </c>
      <c r="G226" s="21">
        <v>0</v>
      </c>
      <c r="H226" s="21">
        <v>0</v>
      </c>
      <c r="I226" s="21">
        <v>0</v>
      </c>
      <c r="J226" s="21"/>
      <c r="K226" s="21"/>
      <c r="L226" s="21">
        <v>0</v>
      </c>
      <c r="M226" s="21"/>
    </row>
    <row r="227" spans="1:13" ht="20.25" customHeight="1" x14ac:dyDescent="0.25">
      <c r="A227" s="58"/>
      <c r="B227" s="20"/>
      <c r="C227" s="54"/>
      <c r="D227" s="54"/>
      <c r="E227" s="24">
        <v>2025</v>
      </c>
      <c r="F227" s="21">
        <f t="shared" si="5"/>
        <v>0</v>
      </c>
      <c r="G227" s="21">
        <v>0</v>
      </c>
      <c r="H227" s="21">
        <v>0</v>
      </c>
      <c r="I227" s="21">
        <v>0</v>
      </c>
      <c r="J227" s="21"/>
      <c r="K227" s="21"/>
      <c r="L227" s="21">
        <v>0</v>
      </c>
      <c r="M227" s="21"/>
    </row>
    <row r="228" spans="1:13" ht="32.25" customHeight="1" x14ac:dyDescent="0.25">
      <c r="A228" s="58"/>
      <c r="B228" s="20"/>
      <c r="C228" s="54"/>
      <c r="D228" s="54"/>
      <c r="E228" s="24">
        <v>2026</v>
      </c>
      <c r="F228" s="21">
        <f t="shared" si="5"/>
        <v>0</v>
      </c>
      <c r="G228" s="21">
        <v>0</v>
      </c>
      <c r="H228" s="21">
        <v>0</v>
      </c>
      <c r="I228" s="21">
        <v>0</v>
      </c>
      <c r="J228" s="21"/>
      <c r="K228" s="21"/>
      <c r="L228" s="21">
        <v>0</v>
      </c>
      <c r="M228" s="21"/>
    </row>
    <row r="229" spans="1:13" ht="33.75" customHeight="1" x14ac:dyDescent="0.25">
      <c r="A229" s="58"/>
      <c r="B229" s="20"/>
      <c r="C229" s="54" t="s">
        <v>100</v>
      </c>
      <c r="D229" s="54" t="s">
        <v>45</v>
      </c>
      <c r="E229" s="21" t="s">
        <v>44</v>
      </c>
      <c r="F229" s="22">
        <f t="shared" si="5"/>
        <v>4820.1000000000004</v>
      </c>
      <c r="G229" s="22">
        <f>G236</f>
        <v>4820.1000000000004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1" t="s">
        <v>71</v>
      </c>
    </row>
    <row r="230" spans="1:13" ht="15.75" x14ac:dyDescent="0.25">
      <c r="A230" s="58"/>
      <c r="B230" s="20"/>
      <c r="C230" s="54"/>
      <c r="D230" s="54"/>
      <c r="E230" s="24">
        <v>2020</v>
      </c>
      <c r="F230" s="22">
        <f t="shared" si="5"/>
        <v>0</v>
      </c>
      <c r="G230" s="22">
        <v>0</v>
      </c>
      <c r="H230" s="22">
        <v>0</v>
      </c>
      <c r="I230" s="22">
        <v>0</v>
      </c>
      <c r="J230" s="22"/>
      <c r="K230" s="22"/>
      <c r="L230" s="22">
        <v>0</v>
      </c>
      <c r="M230" s="21"/>
    </row>
    <row r="231" spans="1:13" s="4" customFormat="1" ht="15.75" x14ac:dyDescent="0.25">
      <c r="A231" s="58"/>
      <c r="B231" s="20"/>
      <c r="C231" s="54"/>
      <c r="D231" s="54"/>
      <c r="E231" s="24">
        <v>2021</v>
      </c>
      <c r="F231" s="22">
        <f t="shared" si="5"/>
        <v>0</v>
      </c>
      <c r="G231" s="22">
        <v>0</v>
      </c>
      <c r="H231" s="22">
        <v>0</v>
      </c>
      <c r="I231" s="22">
        <v>0</v>
      </c>
      <c r="J231" s="22"/>
      <c r="K231" s="22"/>
      <c r="L231" s="22">
        <v>0</v>
      </c>
      <c r="M231" s="21"/>
    </row>
    <row r="232" spans="1:13" s="4" customFormat="1" ht="15.75" x14ac:dyDescent="0.25">
      <c r="A232" s="58"/>
      <c r="B232" s="20"/>
      <c r="C232" s="54"/>
      <c r="D232" s="54"/>
      <c r="E232" s="24">
        <v>2022</v>
      </c>
      <c r="F232" s="22">
        <f t="shared" si="5"/>
        <v>0</v>
      </c>
      <c r="G232" s="22">
        <v>0</v>
      </c>
      <c r="H232" s="22">
        <v>0</v>
      </c>
      <c r="I232" s="22">
        <v>0</v>
      </c>
      <c r="J232" s="22"/>
      <c r="K232" s="22"/>
      <c r="L232" s="22">
        <v>0</v>
      </c>
      <c r="M232" s="21"/>
    </row>
    <row r="233" spans="1:13" s="4" customFormat="1" ht="15.75" x14ac:dyDescent="0.25">
      <c r="A233" s="58"/>
      <c r="B233" s="20"/>
      <c r="C233" s="54"/>
      <c r="D233" s="54"/>
      <c r="E233" s="24">
        <v>2023</v>
      </c>
      <c r="F233" s="22">
        <f t="shared" si="5"/>
        <v>0</v>
      </c>
      <c r="G233" s="22">
        <v>0</v>
      </c>
      <c r="H233" s="22">
        <v>0</v>
      </c>
      <c r="I233" s="22">
        <v>0</v>
      </c>
      <c r="J233" s="22"/>
      <c r="K233" s="22"/>
      <c r="L233" s="22">
        <v>0</v>
      </c>
      <c r="M233" s="21"/>
    </row>
    <row r="234" spans="1:13" s="4" customFormat="1" ht="15.75" x14ac:dyDescent="0.25">
      <c r="A234" s="58"/>
      <c r="B234" s="20"/>
      <c r="C234" s="54"/>
      <c r="D234" s="54"/>
      <c r="E234" s="24">
        <v>2024</v>
      </c>
      <c r="F234" s="22">
        <f t="shared" si="5"/>
        <v>0</v>
      </c>
      <c r="G234" s="22">
        <v>0</v>
      </c>
      <c r="H234" s="22">
        <v>0</v>
      </c>
      <c r="I234" s="22">
        <v>0</v>
      </c>
      <c r="J234" s="22"/>
      <c r="K234" s="22"/>
      <c r="L234" s="22">
        <v>0</v>
      </c>
      <c r="M234" s="21"/>
    </row>
    <row r="235" spans="1:13" ht="15.75" x14ac:dyDescent="0.25">
      <c r="A235" s="60"/>
      <c r="B235" s="10"/>
      <c r="C235" s="54"/>
      <c r="D235" s="54"/>
      <c r="E235" s="24">
        <v>2025</v>
      </c>
      <c r="F235" s="22">
        <f t="shared" si="5"/>
        <v>0</v>
      </c>
      <c r="G235" s="22">
        <v>0</v>
      </c>
      <c r="H235" s="22">
        <v>0</v>
      </c>
      <c r="I235" s="22">
        <v>0</v>
      </c>
      <c r="J235" s="22"/>
      <c r="K235" s="22"/>
      <c r="L235" s="22">
        <v>0</v>
      </c>
      <c r="M235" s="21"/>
    </row>
    <row r="236" spans="1:13" ht="15.75" x14ac:dyDescent="0.25">
      <c r="A236" s="60"/>
      <c r="B236" s="20"/>
      <c r="C236" s="54"/>
      <c r="D236" s="54"/>
      <c r="E236" s="24">
        <v>2026</v>
      </c>
      <c r="F236" s="22">
        <f t="shared" si="5"/>
        <v>4820.1000000000004</v>
      </c>
      <c r="G236" s="22">
        <v>4820.1000000000004</v>
      </c>
      <c r="H236" s="22">
        <v>0</v>
      </c>
      <c r="I236" s="22">
        <v>0</v>
      </c>
      <c r="J236" s="22"/>
      <c r="K236" s="22"/>
      <c r="L236" s="22">
        <v>0</v>
      </c>
      <c r="M236" s="21" t="s">
        <v>53</v>
      </c>
    </row>
    <row r="237" spans="1:13" s="4" customFormat="1" ht="31.5" x14ac:dyDescent="0.25">
      <c r="A237" s="60"/>
      <c r="B237" s="20"/>
      <c r="C237" s="54" t="s">
        <v>30</v>
      </c>
      <c r="D237" s="54" t="s">
        <v>45</v>
      </c>
      <c r="E237" s="21" t="s">
        <v>44</v>
      </c>
      <c r="F237" s="21">
        <f t="shared" ref="F237:F244" si="6">G237+H237+I237</f>
        <v>89964.762759999998</v>
      </c>
      <c r="G237" s="33">
        <f>G238+G239+G240+G241+G242+G243+G244</f>
        <v>3250.4503100000002</v>
      </c>
      <c r="H237" s="33">
        <f>H238+H239+H240+H241+H242+H243+H244</f>
        <v>435.75031000000001</v>
      </c>
      <c r="I237" s="33">
        <f>I238+I239+I240+I241+I242+I243+I244</f>
        <v>86278.562139999995</v>
      </c>
      <c r="J237" s="33">
        <f>J238+J239+J240+J241+J242+J243+J244</f>
        <v>0</v>
      </c>
      <c r="K237" s="33">
        <f>K238+K239+K240+K241+K242+K243+K244</f>
        <v>0</v>
      </c>
      <c r="L237" s="21">
        <v>0</v>
      </c>
      <c r="M237" s="21" t="s">
        <v>71</v>
      </c>
    </row>
    <row r="238" spans="1:13" s="4" customFormat="1" ht="15.75" x14ac:dyDescent="0.25">
      <c r="A238" s="60"/>
      <c r="B238" s="20"/>
      <c r="C238" s="54"/>
      <c r="D238" s="54"/>
      <c r="E238" s="24">
        <v>2020</v>
      </c>
      <c r="F238" s="21">
        <f t="shared" si="6"/>
        <v>89964.762759999998</v>
      </c>
      <c r="G238" s="21">
        <v>3250.4503100000002</v>
      </c>
      <c r="H238" s="21">
        <v>435.75031000000001</v>
      </c>
      <c r="I238" s="21">
        <v>86278.562139999995</v>
      </c>
      <c r="J238" s="21"/>
      <c r="K238" s="21"/>
      <c r="L238" s="21">
        <v>0</v>
      </c>
      <c r="M238" s="21" t="s">
        <v>113</v>
      </c>
    </row>
    <row r="239" spans="1:13" s="4" customFormat="1" ht="15.75" x14ac:dyDescent="0.25">
      <c r="A239" s="60"/>
      <c r="B239" s="20"/>
      <c r="C239" s="54"/>
      <c r="D239" s="54"/>
      <c r="E239" s="24">
        <v>2021</v>
      </c>
      <c r="F239" s="21">
        <f t="shared" si="6"/>
        <v>0</v>
      </c>
      <c r="G239" s="21">
        <v>0</v>
      </c>
      <c r="H239" s="21">
        <v>0</v>
      </c>
      <c r="I239" s="21">
        <v>0</v>
      </c>
      <c r="J239" s="21"/>
      <c r="K239" s="21"/>
      <c r="L239" s="21">
        <v>0</v>
      </c>
      <c r="M239" s="21"/>
    </row>
    <row r="240" spans="1:13" ht="22.5" customHeight="1" x14ac:dyDescent="0.25">
      <c r="A240" s="58"/>
      <c r="B240" s="20"/>
      <c r="C240" s="54"/>
      <c r="D240" s="54"/>
      <c r="E240" s="24">
        <v>2022</v>
      </c>
      <c r="F240" s="21">
        <f t="shared" si="6"/>
        <v>0</v>
      </c>
      <c r="G240" s="21">
        <v>0</v>
      </c>
      <c r="H240" s="21">
        <v>0</v>
      </c>
      <c r="I240" s="21">
        <v>0</v>
      </c>
      <c r="J240" s="21"/>
      <c r="K240" s="21"/>
      <c r="L240" s="21">
        <v>0</v>
      </c>
      <c r="M240" s="21"/>
    </row>
    <row r="241" spans="1:13" ht="15.75" x14ac:dyDescent="0.25">
      <c r="A241" s="58"/>
      <c r="B241" s="20"/>
      <c r="C241" s="54"/>
      <c r="D241" s="54"/>
      <c r="E241" s="24">
        <v>2023</v>
      </c>
      <c r="F241" s="21">
        <f t="shared" si="6"/>
        <v>0</v>
      </c>
      <c r="G241" s="21">
        <v>0</v>
      </c>
      <c r="H241" s="21">
        <v>0</v>
      </c>
      <c r="I241" s="21">
        <v>0</v>
      </c>
      <c r="J241" s="21"/>
      <c r="K241" s="21"/>
      <c r="L241" s="21">
        <v>0</v>
      </c>
      <c r="M241" s="21"/>
    </row>
    <row r="242" spans="1:13" ht="15.75" x14ac:dyDescent="0.25">
      <c r="A242" s="58"/>
      <c r="B242" s="20"/>
      <c r="C242" s="54"/>
      <c r="D242" s="54"/>
      <c r="E242" s="24">
        <v>2024</v>
      </c>
      <c r="F242" s="21">
        <f t="shared" si="6"/>
        <v>0</v>
      </c>
      <c r="G242" s="21">
        <v>0</v>
      </c>
      <c r="H242" s="21">
        <v>0</v>
      </c>
      <c r="I242" s="21">
        <v>0</v>
      </c>
      <c r="J242" s="21"/>
      <c r="K242" s="21"/>
      <c r="L242" s="21">
        <v>0</v>
      </c>
      <c r="M242" s="21"/>
    </row>
    <row r="243" spans="1:13" ht="15.75" x14ac:dyDescent="0.25">
      <c r="A243" s="58"/>
      <c r="B243" s="20"/>
      <c r="C243" s="54"/>
      <c r="D243" s="54"/>
      <c r="E243" s="24">
        <v>2025</v>
      </c>
      <c r="F243" s="21">
        <f t="shared" si="6"/>
        <v>0</v>
      </c>
      <c r="G243" s="21">
        <v>0</v>
      </c>
      <c r="H243" s="21">
        <v>0</v>
      </c>
      <c r="I243" s="21">
        <v>0</v>
      </c>
      <c r="J243" s="21"/>
      <c r="K243" s="21"/>
      <c r="L243" s="21">
        <v>0</v>
      </c>
      <c r="M243" s="21"/>
    </row>
    <row r="244" spans="1:13" s="4" customFormat="1" ht="15.75" x14ac:dyDescent="0.25">
      <c r="A244" s="58"/>
      <c r="B244" s="20"/>
      <c r="C244" s="54"/>
      <c r="D244" s="54"/>
      <c r="E244" s="24">
        <v>2026</v>
      </c>
      <c r="F244" s="21">
        <f t="shared" si="6"/>
        <v>0</v>
      </c>
      <c r="G244" s="21">
        <v>0</v>
      </c>
      <c r="H244" s="21">
        <v>0</v>
      </c>
      <c r="I244" s="21">
        <v>0</v>
      </c>
      <c r="J244" s="21"/>
      <c r="K244" s="21"/>
      <c r="L244" s="21">
        <v>0</v>
      </c>
      <c r="M244" s="21"/>
    </row>
    <row r="245" spans="1:13" s="4" customFormat="1" ht="31.5" x14ac:dyDescent="0.25">
      <c r="A245" s="58"/>
      <c r="B245" s="26"/>
      <c r="C245" s="54" t="s">
        <v>120</v>
      </c>
      <c r="D245" s="54" t="s">
        <v>45</v>
      </c>
      <c r="E245" s="21" t="s">
        <v>44</v>
      </c>
      <c r="F245" s="21">
        <f t="shared" ref="F245:F252" si="7">G245+H245+I245</f>
        <v>86937.175499999998</v>
      </c>
      <c r="G245" s="33">
        <f>G246+G247+G248+G249+G250+G251+G252</f>
        <v>434.9</v>
      </c>
      <c r="H245" s="33">
        <f>H246+H247+H248+H249+H250+H251+H252</f>
        <v>434.6848</v>
      </c>
      <c r="I245" s="33">
        <f>I246+I247+I248+I249+I250+I251+I252</f>
        <v>86067.590700000001</v>
      </c>
      <c r="J245" s="33">
        <f>J246+J247+J248+J249+J250+J251+J252</f>
        <v>0</v>
      </c>
      <c r="K245" s="33">
        <f>K246+K247+K248+K249+K250+K251+K252</f>
        <v>0</v>
      </c>
      <c r="L245" s="21">
        <v>0</v>
      </c>
      <c r="M245" s="21" t="s">
        <v>71</v>
      </c>
    </row>
    <row r="246" spans="1:13" s="4" customFormat="1" ht="15.75" x14ac:dyDescent="0.25">
      <c r="A246" s="58"/>
      <c r="B246" s="26"/>
      <c r="C246" s="54"/>
      <c r="D246" s="54"/>
      <c r="E246" s="24">
        <v>2020</v>
      </c>
      <c r="F246" s="21">
        <f t="shared" si="7"/>
        <v>0</v>
      </c>
      <c r="G246" s="21">
        <v>0</v>
      </c>
      <c r="H246" s="21">
        <v>0</v>
      </c>
      <c r="I246" s="21">
        <v>0</v>
      </c>
      <c r="J246" s="21"/>
      <c r="K246" s="21"/>
      <c r="L246" s="21">
        <v>0</v>
      </c>
      <c r="M246" s="37"/>
    </row>
    <row r="247" spans="1:13" s="4" customFormat="1" ht="15.75" x14ac:dyDescent="0.25">
      <c r="A247" s="58"/>
      <c r="B247" s="26"/>
      <c r="C247" s="54"/>
      <c r="D247" s="54"/>
      <c r="E247" s="24">
        <v>2021</v>
      </c>
      <c r="F247" s="21">
        <f t="shared" si="7"/>
        <v>86937.175499999998</v>
      </c>
      <c r="G247" s="21">
        <v>434.9</v>
      </c>
      <c r="H247" s="21">
        <v>434.6848</v>
      </c>
      <c r="I247" s="21">
        <v>86067.590700000001</v>
      </c>
      <c r="J247" s="21"/>
      <c r="K247" s="21"/>
      <c r="L247" s="21">
        <v>0</v>
      </c>
      <c r="M247" s="21" t="s">
        <v>113</v>
      </c>
    </row>
    <row r="248" spans="1:13" ht="14.25" customHeight="1" x14ac:dyDescent="0.25">
      <c r="A248" s="58"/>
      <c r="B248" s="26"/>
      <c r="C248" s="54"/>
      <c r="D248" s="54"/>
      <c r="E248" s="24">
        <v>2022</v>
      </c>
      <c r="F248" s="21">
        <f t="shared" si="7"/>
        <v>0</v>
      </c>
      <c r="G248" s="21">
        <v>0</v>
      </c>
      <c r="H248" s="21">
        <v>0</v>
      </c>
      <c r="I248" s="21">
        <v>0</v>
      </c>
      <c r="J248" s="21"/>
      <c r="K248" s="21"/>
      <c r="L248" s="21">
        <v>0</v>
      </c>
      <c r="M248" s="21"/>
    </row>
    <row r="249" spans="1:13" ht="15.75" x14ac:dyDescent="0.25">
      <c r="A249" s="58"/>
      <c r="B249" s="26"/>
      <c r="C249" s="54"/>
      <c r="D249" s="54"/>
      <c r="E249" s="24">
        <v>2023</v>
      </c>
      <c r="F249" s="21">
        <f t="shared" si="7"/>
        <v>0</v>
      </c>
      <c r="G249" s="21">
        <v>0</v>
      </c>
      <c r="H249" s="21">
        <v>0</v>
      </c>
      <c r="I249" s="21">
        <v>0</v>
      </c>
      <c r="J249" s="21"/>
      <c r="K249" s="21"/>
      <c r="L249" s="21">
        <v>0</v>
      </c>
      <c r="M249" s="21"/>
    </row>
    <row r="250" spans="1:13" ht="15.75" x14ac:dyDescent="0.25">
      <c r="A250" s="58"/>
      <c r="B250" s="26"/>
      <c r="C250" s="54"/>
      <c r="D250" s="54"/>
      <c r="E250" s="24">
        <v>2024</v>
      </c>
      <c r="F250" s="21">
        <f t="shared" si="7"/>
        <v>0</v>
      </c>
      <c r="G250" s="21">
        <v>0</v>
      </c>
      <c r="H250" s="21">
        <v>0</v>
      </c>
      <c r="I250" s="21">
        <v>0</v>
      </c>
      <c r="J250" s="21"/>
      <c r="K250" s="21"/>
      <c r="L250" s="21">
        <v>0</v>
      </c>
      <c r="M250" s="21"/>
    </row>
    <row r="251" spans="1:13" ht="15.75" x14ac:dyDescent="0.25">
      <c r="A251" s="58"/>
      <c r="B251" s="26"/>
      <c r="C251" s="54"/>
      <c r="D251" s="54"/>
      <c r="E251" s="24">
        <v>2025</v>
      </c>
      <c r="F251" s="21">
        <f t="shared" si="7"/>
        <v>0</v>
      </c>
      <c r="G251" s="21">
        <v>0</v>
      </c>
      <c r="H251" s="21">
        <v>0</v>
      </c>
      <c r="I251" s="21">
        <v>0</v>
      </c>
      <c r="J251" s="21"/>
      <c r="K251" s="21"/>
      <c r="L251" s="21">
        <v>0</v>
      </c>
      <c r="M251" s="21"/>
    </row>
    <row r="252" spans="1:13" s="4" customFormat="1" ht="15.75" x14ac:dyDescent="0.25">
      <c r="A252" s="58"/>
      <c r="B252" s="26"/>
      <c r="C252" s="54"/>
      <c r="D252" s="54"/>
      <c r="E252" s="24">
        <v>2026</v>
      </c>
      <c r="F252" s="21">
        <f t="shared" si="7"/>
        <v>0</v>
      </c>
      <c r="G252" s="21">
        <v>0</v>
      </c>
      <c r="H252" s="21">
        <v>0</v>
      </c>
      <c r="I252" s="21">
        <v>0</v>
      </c>
      <c r="J252" s="21"/>
      <c r="K252" s="21"/>
      <c r="L252" s="21">
        <v>0</v>
      </c>
      <c r="M252" s="21"/>
    </row>
    <row r="253" spans="1:13" s="4" customFormat="1" ht="31.5" x14ac:dyDescent="0.25">
      <c r="A253" s="58"/>
      <c r="B253" s="20"/>
      <c r="C253" s="54" t="s">
        <v>119</v>
      </c>
      <c r="D253" s="54" t="s">
        <v>45</v>
      </c>
      <c r="E253" s="21" t="s">
        <v>44</v>
      </c>
      <c r="F253" s="21">
        <f t="shared" ref="F253:F260" si="8">G253+H253+I253</f>
        <v>334487.39999999997</v>
      </c>
      <c r="G253" s="33">
        <f>G254+G255+G256+G257+G258+G259+G260</f>
        <v>26682.6</v>
      </c>
      <c r="H253" s="33">
        <f>H254+H255+H256+H257+H258+H259+H260</f>
        <v>307804.79999999999</v>
      </c>
      <c r="I253" s="21">
        <v>0</v>
      </c>
      <c r="J253" s="21">
        <v>0</v>
      </c>
      <c r="K253" s="21">
        <v>0</v>
      </c>
      <c r="L253" s="21">
        <v>0</v>
      </c>
      <c r="M253" s="21" t="s">
        <v>71</v>
      </c>
    </row>
    <row r="254" spans="1:13" s="4" customFormat="1" ht="15.75" x14ac:dyDescent="0.25">
      <c r="A254" s="58"/>
      <c r="B254" s="20"/>
      <c r="C254" s="54"/>
      <c r="D254" s="54"/>
      <c r="E254" s="24">
        <v>2020</v>
      </c>
      <c r="F254" s="21">
        <f t="shared" si="8"/>
        <v>169483.69999999998</v>
      </c>
      <c r="G254" s="21">
        <v>13341.3</v>
      </c>
      <c r="H254" s="21">
        <v>156142.39999999999</v>
      </c>
      <c r="I254" s="21">
        <v>0</v>
      </c>
      <c r="J254" s="21"/>
      <c r="K254" s="21"/>
      <c r="L254" s="21">
        <v>0</v>
      </c>
      <c r="M254" s="21" t="s">
        <v>53</v>
      </c>
    </row>
    <row r="255" spans="1:13" s="4" customFormat="1" ht="15.75" x14ac:dyDescent="0.25">
      <c r="A255" s="58"/>
      <c r="B255" s="20"/>
      <c r="C255" s="54"/>
      <c r="D255" s="54"/>
      <c r="E255" s="24">
        <v>2021</v>
      </c>
      <c r="F255" s="21">
        <f t="shared" si="8"/>
        <v>151662.39999999999</v>
      </c>
      <c r="G255" s="21">
        <v>0</v>
      </c>
      <c r="H255" s="21">
        <v>151662.39999999999</v>
      </c>
      <c r="I255" s="21">
        <v>0</v>
      </c>
      <c r="J255" s="21"/>
      <c r="K255" s="21"/>
      <c r="L255" s="21">
        <v>0</v>
      </c>
      <c r="M255" s="21" t="s">
        <v>114</v>
      </c>
    </row>
    <row r="256" spans="1:13" ht="15.75" x14ac:dyDescent="0.25">
      <c r="A256" s="60"/>
      <c r="B256" s="10"/>
      <c r="C256" s="54"/>
      <c r="D256" s="54"/>
      <c r="E256" s="24">
        <v>2022</v>
      </c>
      <c r="F256" s="21">
        <f t="shared" si="8"/>
        <v>13341.3</v>
      </c>
      <c r="G256" s="21">
        <v>13341.3</v>
      </c>
      <c r="H256" s="21">
        <v>0</v>
      </c>
      <c r="I256" s="21">
        <v>0</v>
      </c>
      <c r="J256" s="21"/>
      <c r="K256" s="21"/>
      <c r="L256" s="21">
        <v>0</v>
      </c>
      <c r="M256" s="21"/>
    </row>
    <row r="257" spans="1:13" ht="15.75" x14ac:dyDescent="0.25">
      <c r="A257" s="60"/>
      <c r="B257" s="20"/>
      <c r="C257" s="54"/>
      <c r="D257" s="54"/>
      <c r="E257" s="24">
        <v>2023</v>
      </c>
      <c r="F257" s="21">
        <f t="shared" si="8"/>
        <v>0</v>
      </c>
      <c r="G257" s="21">
        <v>0</v>
      </c>
      <c r="H257" s="21">
        <v>0</v>
      </c>
      <c r="I257" s="21">
        <v>0</v>
      </c>
      <c r="J257" s="21"/>
      <c r="K257" s="21"/>
      <c r="L257" s="21">
        <v>0</v>
      </c>
      <c r="M257" s="21"/>
    </row>
    <row r="258" spans="1:13" ht="15.75" x14ac:dyDescent="0.25">
      <c r="A258" s="60"/>
      <c r="B258" s="20"/>
      <c r="C258" s="54"/>
      <c r="D258" s="54"/>
      <c r="E258" s="24">
        <v>2024</v>
      </c>
      <c r="F258" s="21">
        <f t="shared" si="8"/>
        <v>0</v>
      </c>
      <c r="G258" s="21">
        <v>0</v>
      </c>
      <c r="H258" s="21">
        <v>0</v>
      </c>
      <c r="I258" s="21">
        <v>0</v>
      </c>
      <c r="J258" s="21"/>
      <c r="K258" s="21"/>
      <c r="L258" s="21">
        <v>0</v>
      </c>
      <c r="M258" s="21"/>
    </row>
    <row r="259" spans="1:13" ht="15.75" x14ac:dyDescent="0.25">
      <c r="A259" s="60"/>
      <c r="B259" s="20"/>
      <c r="C259" s="54"/>
      <c r="D259" s="54"/>
      <c r="E259" s="24">
        <v>2025</v>
      </c>
      <c r="F259" s="21">
        <f t="shared" si="8"/>
        <v>0</v>
      </c>
      <c r="G259" s="21">
        <v>0</v>
      </c>
      <c r="H259" s="21">
        <v>0</v>
      </c>
      <c r="I259" s="21">
        <v>0</v>
      </c>
      <c r="J259" s="21"/>
      <c r="K259" s="21"/>
      <c r="L259" s="21">
        <v>0</v>
      </c>
      <c r="M259" s="21"/>
    </row>
    <row r="260" spans="1:13" s="4" customFormat="1" ht="15.75" x14ac:dyDescent="0.25">
      <c r="A260" s="60"/>
      <c r="B260" s="20"/>
      <c r="C260" s="54"/>
      <c r="D260" s="54"/>
      <c r="E260" s="24">
        <v>2026</v>
      </c>
      <c r="F260" s="21">
        <f t="shared" si="8"/>
        <v>0</v>
      </c>
      <c r="G260" s="21">
        <v>0</v>
      </c>
      <c r="H260" s="21">
        <v>0</v>
      </c>
      <c r="I260" s="21">
        <v>0</v>
      </c>
      <c r="J260" s="21"/>
      <c r="K260" s="21"/>
      <c r="L260" s="21">
        <v>0</v>
      </c>
      <c r="M260" s="21"/>
    </row>
    <row r="261" spans="1:13" ht="24.75" customHeight="1" x14ac:dyDescent="0.25">
      <c r="A261" s="18"/>
      <c r="B261" s="59" t="s">
        <v>3</v>
      </c>
      <c r="C261" s="61" t="s">
        <v>21</v>
      </c>
      <c r="D261" s="54" t="s">
        <v>45</v>
      </c>
      <c r="E261" s="21" t="s">
        <v>44</v>
      </c>
      <c r="F261" s="21">
        <f t="shared" ref="F261:F316" si="9">G261+H261+I261</f>
        <v>629208.29564999999</v>
      </c>
      <c r="G261" s="33">
        <f>G262</f>
        <v>214033.1</v>
      </c>
      <c r="H261" s="21">
        <f>H262</f>
        <v>13110.79565</v>
      </c>
      <c r="I261" s="21">
        <f>I262</f>
        <v>402064.4</v>
      </c>
      <c r="J261" s="21">
        <v>0</v>
      </c>
      <c r="K261" s="21">
        <v>0</v>
      </c>
      <c r="L261" s="21">
        <v>0</v>
      </c>
      <c r="M261" s="21" t="s">
        <v>71</v>
      </c>
    </row>
    <row r="262" spans="1:13" ht="25.5" customHeight="1" x14ac:dyDescent="0.25">
      <c r="A262" s="18"/>
      <c r="B262" s="59"/>
      <c r="C262" s="62"/>
      <c r="D262" s="54"/>
      <c r="E262" s="24">
        <v>2020</v>
      </c>
      <c r="F262" s="21">
        <f t="shared" si="9"/>
        <v>629208.29564999999</v>
      </c>
      <c r="G262" s="21">
        <v>214033.1</v>
      </c>
      <c r="H262" s="21">
        <v>13110.79565</v>
      </c>
      <c r="I262" s="21">
        <v>402064.4</v>
      </c>
      <c r="J262" s="21"/>
      <c r="K262" s="21"/>
      <c r="L262" s="21">
        <v>0</v>
      </c>
      <c r="M262" s="21" t="s">
        <v>59</v>
      </c>
    </row>
    <row r="263" spans="1:13" ht="14.25" customHeight="1" x14ac:dyDescent="0.25">
      <c r="A263" s="18"/>
      <c r="B263" s="59"/>
      <c r="C263" s="62"/>
      <c r="D263" s="54"/>
      <c r="E263" s="24">
        <v>2021</v>
      </c>
      <c r="F263" s="21">
        <f t="shared" si="9"/>
        <v>0</v>
      </c>
      <c r="G263" s="21">
        <v>0</v>
      </c>
      <c r="H263" s="21">
        <v>0</v>
      </c>
      <c r="I263" s="21">
        <v>0</v>
      </c>
      <c r="J263" s="21"/>
      <c r="K263" s="21"/>
      <c r="L263" s="21">
        <v>0</v>
      </c>
      <c r="M263" s="21"/>
    </row>
    <row r="264" spans="1:13" ht="17.25" customHeight="1" x14ac:dyDescent="0.25">
      <c r="A264" s="18"/>
      <c r="B264" s="59"/>
      <c r="C264" s="62"/>
      <c r="D264" s="54"/>
      <c r="E264" s="24">
        <v>2022</v>
      </c>
      <c r="F264" s="21">
        <f t="shared" si="9"/>
        <v>0</v>
      </c>
      <c r="G264" s="21">
        <v>0</v>
      </c>
      <c r="H264" s="21">
        <v>0</v>
      </c>
      <c r="I264" s="21">
        <v>0</v>
      </c>
      <c r="J264" s="21"/>
      <c r="K264" s="21"/>
      <c r="L264" s="21">
        <v>0</v>
      </c>
      <c r="M264" s="21"/>
    </row>
    <row r="265" spans="1:13" s="4" customFormat="1" ht="16.5" customHeight="1" x14ac:dyDescent="0.25">
      <c r="A265" s="58"/>
      <c r="B265" s="20"/>
      <c r="C265" s="62"/>
      <c r="D265" s="54"/>
      <c r="E265" s="24">
        <v>2023</v>
      </c>
      <c r="F265" s="21">
        <f t="shared" si="9"/>
        <v>0</v>
      </c>
      <c r="G265" s="21">
        <v>0</v>
      </c>
      <c r="H265" s="21">
        <v>0</v>
      </c>
      <c r="I265" s="21">
        <v>0</v>
      </c>
      <c r="J265" s="21"/>
      <c r="K265" s="21"/>
      <c r="L265" s="21">
        <v>0</v>
      </c>
      <c r="M265" s="21"/>
    </row>
    <row r="266" spans="1:13" ht="15.75" x14ac:dyDescent="0.25">
      <c r="A266" s="58"/>
      <c r="B266" s="20"/>
      <c r="C266" s="62"/>
      <c r="D266" s="54"/>
      <c r="E266" s="24">
        <v>2024</v>
      </c>
      <c r="F266" s="21">
        <f t="shared" si="9"/>
        <v>0</v>
      </c>
      <c r="G266" s="21">
        <v>0</v>
      </c>
      <c r="H266" s="21">
        <v>0</v>
      </c>
      <c r="I266" s="21">
        <v>0</v>
      </c>
      <c r="J266" s="21"/>
      <c r="K266" s="21"/>
      <c r="L266" s="21">
        <v>0</v>
      </c>
      <c r="M266" s="21"/>
    </row>
    <row r="267" spans="1:13" ht="15.75" x14ac:dyDescent="0.25">
      <c r="A267" s="58"/>
      <c r="B267" s="20"/>
      <c r="C267" s="62"/>
      <c r="D267" s="54"/>
      <c r="E267" s="24">
        <v>2025</v>
      </c>
      <c r="F267" s="21">
        <f t="shared" si="9"/>
        <v>0</v>
      </c>
      <c r="G267" s="21">
        <v>0</v>
      </c>
      <c r="H267" s="21">
        <v>0</v>
      </c>
      <c r="I267" s="21">
        <v>0</v>
      </c>
      <c r="J267" s="21"/>
      <c r="K267" s="21"/>
      <c r="L267" s="21">
        <v>0</v>
      </c>
      <c r="M267" s="21"/>
    </row>
    <row r="268" spans="1:13" ht="12.75" customHeight="1" x14ac:dyDescent="0.25">
      <c r="A268" s="58"/>
      <c r="B268" s="20"/>
      <c r="C268" s="63"/>
      <c r="D268" s="54"/>
      <c r="E268" s="24">
        <v>2026</v>
      </c>
      <c r="F268" s="21">
        <f t="shared" si="9"/>
        <v>0</v>
      </c>
      <c r="G268" s="21">
        <v>0</v>
      </c>
      <c r="H268" s="21">
        <v>0</v>
      </c>
      <c r="I268" s="21">
        <v>0</v>
      </c>
      <c r="J268" s="21"/>
      <c r="K268" s="21"/>
      <c r="L268" s="21">
        <v>0</v>
      </c>
      <c r="M268" s="21"/>
    </row>
    <row r="269" spans="1:13" s="4" customFormat="1" ht="31.5" x14ac:dyDescent="0.25">
      <c r="A269" s="58"/>
      <c r="B269" s="20"/>
      <c r="C269" s="54" t="s">
        <v>76</v>
      </c>
      <c r="D269" s="54" t="s">
        <v>45</v>
      </c>
      <c r="E269" s="21" t="s">
        <v>44</v>
      </c>
      <c r="F269" s="21">
        <f t="shared" si="9"/>
        <v>3700.7</v>
      </c>
      <c r="G269" s="33">
        <f>G270+G271+G272+G273+G274+G275+G276</f>
        <v>3700.7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 t="s">
        <v>71</v>
      </c>
    </row>
    <row r="270" spans="1:13" s="4" customFormat="1" ht="15.75" x14ac:dyDescent="0.25">
      <c r="A270" s="58"/>
      <c r="B270" s="20"/>
      <c r="C270" s="54"/>
      <c r="D270" s="54"/>
      <c r="E270" s="24">
        <v>2020</v>
      </c>
      <c r="F270" s="21">
        <f t="shared" si="9"/>
        <v>0</v>
      </c>
      <c r="G270" s="21">
        <v>0</v>
      </c>
      <c r="H270" s="21">
        <v>0</v>
      </c>
      <c r="I270" s="21">
        <v>0</v>
      </c>
      <c r="J270" s="21"/>
      <c r="K270" s="21"/>
      <c r="L270" s="21">
        <v>0</v>
      </c>
      <c r="M270" s="37"/>
    </row>
    <row r="271" spans="1:13" s="4" customFormat="1" ht="15.75" x14ac:dyDescent="0.25">
      <c r="A271" s="58"/>
      <c r="B271" s="20"/>
      <c r="C271" s="54"/>
      <c r="D271" s="54"/>
      <c r="E271" s="24">
        <v>2021</v>
      </c>
      <c r="F271" s="21">
        <f t="shared" si="9"/>
        <v>0</v>
      </c>
      <c r="G271" s="21">
        <v>0</v>
      </c>
      <c r="H271" s="21">
        <v>0</v>
      </c>
      <c r="I271" s="21">
        <v>0</v>
      </c>
      <c r="J271" s="21"/>
      <c r="K271" s="21"/>
      <c r="L271" s="21">
        <v>0</v>
      </c>
      <c r="M271" s="21"/>
    </row>
    <row r="272" spans="1:13" s="4" customFormat="1" ht="15.75" x14ac:dyDescent="0.25">
      <c r="A272" s="58"/>
      <c r="B272" s="20"/>
      <c r="C272" s="54"/>
      <c r="D272" s="54"/>
      <c r="E272" s="24">
        <v>2022</v>
      </c>
      <c r="F272" s="21">
        <f t="shared" si="9"/>
        <v>3700.7</v>
      </c>
      <c r="G272" s="21">
        <v>3700.7</v>
      </c>
      <c r="H272" s="21">
        <v>0</v>
      </c>
      <c r="I272" s="21">
        <v>0</v>
      </c>
      <c r="J272" s="21"/>
      <c r="K272" s="21"/>
      <c r="L272" s="21">
        <v>0</v>
      </c>
      <c r="M272" s="21" t="s">
        <v>53</v>
      </c>
    </row>
    <row r="273" spans="1:13" s="4" customFormat="1" ht="37.5" customHeight="1" x14ac:dyDescent="0.25">
      <c r="A273" s="58"/>
      <c r="B273" s="20"/>
      <c r="C273" s="54"/>
      <c r="D273" s="54"/>
      <c r="E273" s="24">
        <v>2023</v>
      </c>
      <c r="F273" s="21">
        <f t="shared" si="9"/>
        <v>0</v>
      </c>
      <c r="G273" s="21">
        <v>0</v>
      </c>
      <c r="H273" s="21">
        <v>0</v>
      </c>
      <c r="I273" s="21">
        <v>0</v>
      </c>
      <c r="J273" s="21"/>
      <c r="K273" s="21"/>
      <c r="L273" s="21">
        <v>0</v>
      </c>
      <c r="M273" s="21"/>
    </row>
    <row r="274" spans="1:13" ht="22.5" customHeight="1" x14ac:dyDescent="0.25">
      <c r="A274" s="58"/>
      <c r="B274" s="20"/>
      <c r="C274" s="54"/>
      <c r="D274" s="54"/>
      <c r="E274" s="24">
        <v>2024</v>
      </c>
      <c r="F274" s="21">
        <f t="shared" si="9"/>
        <v>0</v>
      </c>
      <c r="G274" s="21">
        <v>0</v>
      </c>
      <c r="H274" s="21">
        <v>0</v>
      </c>
      <c r="I274" s="21">
        <v>0</v>
      </c>
      <c r="J274" s="21"/>
      <c r="K274" s="21"/>
      <c r="L274" s="21">
        <v>0</v>
      </c>
      <c r="M274" s="21"/>
    </row>
    <row r="275" spans="1:13" ht="23.25" customHeight="1" x14ac:dyDescent="0.25">
      <c r="A275" s="58"/>
      <c r="B275" s="20"/>
      <c r="C275" s="54"/>
      <c r="D275" s="54"/>
      <c r="E275" s="24">
        <v>2025</v>
      </c>
      <c r="F275" s="21">
        <f t="shared" si="9"/>
        <v>0</v>
      </c>
      <c r="G275" s="21">
        <v>0</v>
      </c>
      <c r="H275" s="21">
        <v>0</v>
      </c>
      <c r="I275" s="21">
        <v>0</v>
      </c>
      <c r="J275" s="21"/>
      <c r="K275" s="21"/>
      <c r="L275" s="21">
        <v>0</v>
      </c>
      <c r="M275" s="21"/>
    </row>
    <row r="276" spans="1:13" ht="22.5" customHeight="1" x14ac:dyDescent="0.25">
      <c r="A276" s="58"/>
      <c r="B276" s="20"/>
      <c r="C276" s="54"/>
      <c r="D276" s="54"/>
      <c r="E276" s="24">
        <v>2026</v>
      </c>
      <c r="F276" s="21">
        <f t="shared" si="9"/>
        <v>0</v>
      </c>
      <c r="G276" s="21">
        <v>0</v>
      </c>
      <c r="H276" s="21">
        <v>0</v>
      </c>
      <c r="I276" s="21">
        <v>0</v>
      </c>
      <c r="J276" s="21"/>
      <c r="K276" s="21"/>
      <c r="L276" s="21">
        <v>0</v>
      </c>
      <c r="M276" s="21"/>
    </row>
    <row r="277" spans="1:13" s="4" customFormat="1" ht="31.5" x14ac:dyDescent="0.25">
      <c r="A277" s="58"/>
      <c r="B277" s="20"/>
      <c r="C277" s="54" t="s">
        <v>12</v>
      </c>
      <c r="D277" s="54" t="s">
        <v>45</v>
      </c>
      <c r="E277" s="21" t="s">
        <v>44</v>
      </c>
      <c r="F277" s="21">
        <f t="shared" si="9"/>
        <v>3980</v>
      </c>
      <c r="G277" s="33">
        <f>G278+G279+G280+G281+G282+G283+G284</f>
        <v>3980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 t="s">
        <v>71</v>
      </c>
    </row>
    <row r="278" spans="1:13" s="4" customFormat="1" ht="21" customHeight="1" x14ac:dyDescent="0.25">
      <c r="A278" s="58"/>
      <c r="B278" s="20"/>
      <c r="C278" s="54"/>
      <c r="D278" s="54"/>
      <c r="E278" s="24">
        <v>2020</v>
      </c>
      <c r="F278" s="21">
        <f t="shared" si="9"/>
        <v>0</v>
      </c>
      <c r="G278" s="21">
        <v>0</v>
      </c>
      <c r="H278" s="21">
        <v>0</v>
      </c>
      <c r="I278" s="21">
        <v>0</v>
      </c>
      <c r="J278" s="21"/>
      <c r="K278" s="21"/>
      <c r="L278" s="21">
        <v>0</v>
      </c>
      <c r="M278" s="37"/>
    </row>
    <row r="279" spans="1:13" s="4" customFormat="1" ht="15.75" x14ac:dyDescent="0.25">
      <c r="A279" s="58"/>
      <c r="B279" s="20"/>
      <c r="C279" s="54"/>
      <c r="D279" s="54"/>
      <c r="E279" s="24">
        <v>2021</v>
      </c>
      <c r="F279" s="21">
        <f t="shared" si="9"/>
        <v>3980</v>
      </c>
      <c r="G279" s="21">
        <v>3980</v>
      </c>
      <c r="H279" s="21">
        <v>0</v>
      </c>
      <c r="I279" s="21">
        <v>0</v>
      </c>
      <c r="J279" s="21"/>
      <c r="K279" s="21"/>
      <c r="L279" s="21">
        <v>0</v>
      </c>
      <c r="M279" s="21" t="s">
        <v>53</v>
      </c>
    </row>
    <row r="280" spans="1:13" s="4" customFormat="1" ht="15.75" x14ac:dyDescent="0.25">
      <c r="A280" s="58"/>
      <c r="B280" s="20"/>
      <c r="C280" s="54"/>
      <c r="D280" s="54"/>
      <c r="E280" s="24">
        <v>2022</v>
      </c>
      <c r="F280" s="21">
        <f t="shared" si="9"/>
        <v>0</v>
      </c>
      <c r="G280" s="21">
        <v>0</v>
      </c>
      <c r="H280" s="21">
        <v>0</v>
      </c>
      <c r="I280" s="21">
        <v>0</v>
      </c>
      <c r="J280" s="21"/>
      <c r="K280" s="21"/>
      <c r="L280" s="21">
        <v>0</v>
      </c>
      <c r="M280" s="21"/>
    </row>
    <row r="281" spans="1:13" s="4" customFormat="1" ht="15.75" x14ac:dyDescent="0.25">
      <c r="A281" s="58"/>
      <c r="B281" s="20"/>
      <c r="C281" s="54"/>
      <c r="D281" s="54"/>
      <c r="E281" s="24">
        <v>2023</v>
      </c>
      <c r="F281" s="21">
        <f t="shared" si="9"/>
        <v>0</v>
      </c>
      <c r="G281" s="21">
        <v>0</v>
      </c>
      <c r="H281" s="21">
        <v>0</v>
      </c>
      <c r="I281" s="21">
        <v>0</v>
      </c>
      <c r="J281" s="21"/>
      <c r="K281" s="21"/>
      <c r="L281" s="21">
        <v>0</v>
      </c>
      <c r="M281" s="21"/>
    </row>
    <row r="282" spans="1:13" ht="15.75" x14ac:dyDescent="0.25">
      <c r="A282" s="58"/>
      <c r="B282" s="20"/>
      <c r="C282" s="54"/>
      <c r="D282" s="54"/>
      <c r="E282" s="24">
        <v>2024</v>
      </c>
      <c r="F282" s="21">
        <f t="shared" si="9"/>
        <v>0</v>
      </c>
      <c r="G282" s="21">
        <v>0</v>
      </c>
      <c r="H282" s="21">
        <v>0</v>
      </c>
      <c r="I282" s="21">
        <v>0</v>
      </c>
      <c r="J282" s="21"/>
      <c r="K282" s="21"/>
      <c r="L282" s="21">
        <v>0</v>
      </c>
      <c r="M282" s="21"/>
    </row>
    <row r="283" spans="1:13" ht="15.75" x14ac:dyDescent="0.25">
      <c r="A283" s="58"/>
      <c r="B283" s="20"/>
      <c r="C283" s="54"/>
      <c r="D283" s="54"/>
      <c r="E283" s="24">
        <v>2025</v>
      </c>
      <c r="F283" s="21">
        <f t="shared" si="9"/>
        <v>0</v>
      </c>
      <c r="G283" s="21">
        <v>0</v>
      </c>
      <c r="H283" s="21">
        <v>0</v>
      </c>
      <c r="I283" s="21">
        <v>0</v>
      </c>
      <c r="J283" s="21"/>
      <c r="K283" s="21"/>
      <c r="L283" s="21">
        <v>0</v>
      </c>
      <c r="M283" s="21"/>
    </row>
    <row r="284" spans="1:13" ht="21.75" customHeight="1" x14ac:dyDescent="0.25">
      <c r="A284" s="58"/>
      <c r="B284" s="20"/>
      <c r="C284" s="54"/>
      <c r="D284" s="54"/>
      <c r="E284" s="24">
        <v>2026</v>
      </c>
      <c r="F284" s="21">
        <f t="shared" si="9"/>
        <v>0</v>
      </c>
      <c r="G284" s="21">
        <v>0</v>
      </c>
      <c r="H284" s="21">
        <v>0</v>
      </c>
      <c r="I284" s="21">
        <v>0</v>
      </c>
      <c r="J284" s="21"/>
      <c r="K284" s="21"/>
      <c r="L284" s="21">
        <v>0</v>
      </c>
      <c r="M284" s="21"/>
    </row>
    <row r="285" spans="1:13" s="4" customFormat="1" ht="31.5" x14ac:dyDescent="0.25">
      <c r="A285" s="58"/>
      <c r="B285" s="20"/>
      <c r="C285" s="54" t="s">
        <v>33</v>
      </c>
      <c r="D285" s="54" t="s">
        <v>45</v>
      </c>
      <c r="E285" s="21" t="s">
        <v>44</v>
      </c>
      <c r="F285" s="21">
        <f>G285+H285+I285</f>
        <v>26273.9</v>
      </c>
      <c r="G285" s="33">
        <f>G286+G287+G288+G289+G290+G291+G292</f>
        <v>26273.9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 t="s">
        <v>71</v>
      </c>
    </row>
    <row r="286" spans="1:13" s="4" customFormat="1" ht="15.75" x14ac:dyDescent="0.25">
      <c r="A286" s="58"/>
      <c r="B286" s="20"/>
      <c r="C286" s="54"/>
      <c r="D286" s="54"/>
      <c r="E286" s="24">
        <v>2020</v>
      </c>
      <c r="F286" s="21">
        <f t="shared" si="9"/>
        <v>0</v>
      </c>
      <c r="G286" s="21">
        <v>0</v>
      </c>
      <c r="H286" s="21">
        <v>0</v>
      </c>
      <c r="I286" s="21">
        <v>0</v>
      </c>
      <c r="J286" s="21"/>
      <c r="K286" s="21"/>
      <c r="L286" s="21">
        <v>0</v>
      </c>
      <c r="M286" s="37"/>
    </row>
    <row r="287" spans="1:13" s="4" customFormat="1" ht="15.75" x14ac:dyDescent="0.25">
      <c r="A287" s="58"/>
      <c r="B287" s="20"/>
      <c r="C287" s="54"/>
      <c r="D287" s="54"/>
      <c r="E287" s="24">
        <v>2021</v>
      </c>
      <c r="F287" s="21">
        <f t="shared" si="9"/>
        <v>17554.03</v>
      </c>
      <c r="G287" s="21">
        <v>17554.03</v>
      </c>
      <c r="H287" s="21">
        <v>0</v>
      </c>
      <c r="I287" s="21">
        <v>0</v>
      </c>
      <c r="J287" s="21"/>
      <c r="K287" s="21"/>
      <c r="L287" s="21">
        <v>0</v>
      </c>
      <c r="M287" s="21"/>
    </row>
    <row r="288" spans="1:13" s="4" customFormat="1" ht="15.75" x14ac:dyDescent="0.25">
      <c r="A288" s="58"/>
      <c r="B288" s="20"/>
      <c r="C288" s="54"/>
      <c r="D288" s="54"/>
      <c r="E288" s="24">
        <v>2022</v>
      </c>
      <c r="F288" s="21">
        <f t="shared" si="9"/>
        <v>8719.8700000000008</v>
      </c>
      <c r="G288" s="21">
        <v>8719.8700000000008</v>
      </c>
      <c r="H288" s="21">
        <v>0</v>
      </c>
      <c r="I288" s="21">
        <v>0</v>
      </c>
      <c r="J288" s="21"/>
      <c r="K288" s="21"/>
      <c r="L288" s="21">
        <v>0</v>
      </c>
      <c r="M288" s="21" t="s">
        <v>58</v>
      </c>
    </row>
    <row r="289" spans="1:13" ht="15.75" x14ac:dyDescent="0.25">
      <c r="A289" s="58"/>
      <c r="B289" s="20"/>
      <c r="C289" s="54"/>
      <c r="D289" s="54"/>
      <c r="E289" s="24">
        <v>2023</v>
      </c>
      <c r="F289" s="21">
        <f t="shared" si="9"/>
        <v>0</v>
      </c>
      <c r="G289" s="21">
        <v>0</v>
      </c>
      <c r="H289" s="21">
        <v>0</v>
      </c>
      <c r="I289" s="21">
        <v>0</v>
      </c>
      <c r="J289" s="21"/>
      <c r="K289" s="21"/>
      <c r="L289" s="21">
        <v>0</v>
      </c>
      <c r="M289" s="21"/>
    </row>
    <row r="290" spans="1:13" ht="15.75" x14ac:dyDescent="0.25">
      <c r="A290" s="58"/>
      <c r="B290" s="20"/>
      <c r="C290" s="54"/>
      <c r="D290" s="54"/>
      <c r="E290" s="24">
        <v>2024</v>
      </c>
      <c r="F290" s="21">
        <f t="shared" si="9"/>
        <v>0</v>
      </c>
      <c r="G290" s="21">
        <v>0</v>
      </c>
      <c r="H290" s="21">
        <v>0</v>
      </c>
      <c r="I290" s="21">
        <v>0</v>
      </c>
      <c r="J290" s="21"/>
      <c r="K290" s="21"/>
      <c r="L290" s="21">
        <v>0</v>
      </c>
      <c r="M290" s="21"/>
    </row>
    <row r="291" spans="1:13" ht="15.75" x14ac:dyDescent="0.25">
      <c r="A291" s="58"/>
      <c r="B291" s="20"/>
      <c r="C291" s="54"/>
      <c r="D291" s="54"/>
      <c r="E291" s="24">
        <v>2025</v>
      </c>
      <c r="F291" s="21">
        <f t="shared" si="9"/>
        <v>0</v>
      </c>
      <c r="G291" s="21">
        <v>0</v>
      </c>
      <c r="H291" s="21">
        <v>0</v>
      </c>
      <c r="I291" s="21">
        <v>0</v>
      </c>
      <c r="J291" s="21"/>
      <c r="K291" s="21"/>
      <c r="L291" s="21">
        <v>0</v>
      </c>
      <c r="M291" s="21"/>
    </row>
    <row r="292" spans="1:13" ht="15.75" x14ac:dyDescent="0.25">
      <c r="A292" s="58"/>
      <c r="B292" s="20"/>
      <c r="C292" s="54"/>
      <c r="D292" s="54"/>
      <c r="E292" s="24">
        <v>2026</v>
      </c>
      <c r="F292" s="21">
        <f t="shared" si="9"/>
        <v>0</v>
      </c>
      <c r="G292" s="21">
        <v>0</v>
      </c>
      <c r="H292" s="21">
        <v>0</v>
      </c>
      <c r="I292" s="21">
        <v>0</v>
      </c>
      <c r="J292" s="21"/>
      <c r="K292" s="21"/>
      <c r="L292" s="21">
        <v>0</v>
      </c>
      <c r="M292" s="21"/>
    </row>
    <row r="293" spans="1:13" s="4" customFormat="1" ht="31.5" x14ac:dyDescent="0.25">
      <c r="A293" s="58"/>
      <c r="B293" s="20"/>
      <c r="C293" s="54" t="s">
        <v>31</v>
      </c>
      <c r="D293" s="54" t="s">
        <v>45</v>
      </c>
      <c r="E293" s="21" t="s">
        <v>44</v>
      </c>
      <c r="F293" s="21">
        <f t="shared" si="9"/>
        <v>8181.9</v>
      </c>
      <c r="G293" s="33">
        <f>G294+G295+G296+G297+G298+G299+G300</f>
        <v>8181.9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 t="s">
        <v>71</v>
      </c>
    </row>
    <row r="294" spans="1:13" s="4" customFormat="1" ht="15.75" x14ac:dyDescent="0.25">
      <c r="A294" s="58"/>
      <c r="B294" s="20"/>
      <c r="C294" s="54"/>
      <c r="D294" s="54"/>
      <c r="E294" s="24">
        <v>2020</v>
      </c>
      <c r="F294" s="21">
        <f t="shared" si="9"/>
        <v>0</v>
      </c>
      <c r="G294" s="21">
        <v>0</v>
      </c>
      <c r="H294" s="21">
        <v>0</v>
      </c>
      <c r="I294" s="21">
        <v>0</v>
      </c>
      <c r="J294" s="21"/>
      <c r="K294" s="21"/>
      <c r="L294" s="21">
        <v>0</v>
      </c>
      <c r="M294" s="37"/>
    </row>
    <row r="295" spans="1:13" s="4" customFormat="1" ht="15.75" x14ac:dyDescent="0.25">
      <c r="A295" s="58"/>
      <c r="B295" s="20"/>
      <c r="C295" s="54"/>
      <c r="D295" s="54"/>
      <c r="E295" s="24">
        <v>2021</v>
      </c>
      <c r="F295" s="21">
        <f t="shared" si="9"/>
        <v>0</v>
      </c>
      <c r="G295" s="21">
        <v>0</v>
      </c>
      <c r="H295" s="21">
        <v>0</v>
      </c>
      <c r="I295" s="21">
        <v>0</v>
      </c>
      <c r="J295" s="21"/>
      <c r="K295" s="21"/>
      <c r="L295" s="21">
        <v>0</v>
      </c>
      <c r="M295" s="21"/>
    </row>
    <row r="296" spans="1:13" s="4" customFormat="1" ht="15.75" x14ac:dyDescent="0.25">
      <c r="A296" s="58"/>
      <c r="B296" s="20"/>
      <c r="C296" s="54"/>
      <c r="D296" s="54"/>
      <c r="E296" s="24">
        <v>2022</v>
      </c>
      <c r="F296" s="21">
        <f t="shared" si="9"/>
        <v>8181.9</v>
      </c>
      <c r="G296" s="21">
        <v>8181.9</v>
      </c>
      <c r="H296" s="21">
        <v>0</v>
      </c>
      <c r="I296" s="21">
        <v>0</v>
      </c>
      <c r="J296" s="21"/>
      <c r="K296" s="21"/>
      <c r="L296" s="21">
        <v>0</v>
      </c>
      <c r="M296" s="21" t="s">
        <v>53</v>
      </c>
    </row>
    <row r="297" spans="1:13" s="4" customFormat="1" ht="23.25" customHeight="1" x14ac:dyDescent="0.25">
      <c r="A297" s="58"/>
      <c r="B297" s="20"/>
      <c r="C297" s="54"/>
      <c r="D297" s="54"/>
      <c r="E297" s="24">
        <v>2023</v>
      </c>
      <c r="F297" s="21">
        <f t="shared" si="9"/>
        <v>0</v>
      </c>
      <c r="G297" s="21">
        <v>0</v>
      </c>
      <c r="H297" s="21">
        <v>0</v>
      </c>
      <c r="I297" s="21">
        <v>0</v>
      </c>
      <c r="J297" s="21"/>
      <c r="K297" s="21"/>
      <c r="L297" s="21">
        <v>0</v>
      </c>
      <c r="M297" s="21"/>
    </row>
    <row r="298" spans="1:13" ht="15.75" x14ac:dyDescent="0.25">
      <c r="A298" s="58"/>
      <c r="B298" s="20"/>
      <c r="C298" s="54"/>
      <c r="D298" s="54"/>
      <c r="E298" s="24">
        <v>2024</v>
      </c>
      <c r="F298" s="21">
        <f t="shared" si="9"/>
        <v>0</v>
      </c>
      <c r="G298" s="21">
        <v>0</v>
      </c>
      <c r="H298" s="21">
        <v>0</v>
      </c>
      <c r="I298" s="21">
        <v>0</v>
      </c>
      <c r="J298" s="21"/>
      <c r="K298" s="21"/>
      <c r="L298" s="21">
        <v>0</v>
      </c>
      <c r="M298" s="21"/>
    </row>
    <row r="299" spans="1:13" ht="15.75" x14ac:dyDescent="0.25">
      <c r="A299" s="58"/>
      <c r="B299" s="20"/>
      <c r="C299" s="54"/>
      <c r="D299" s="54"/>
      <c r="E299" s="24">
        <v>2025</v>
      </c>
      <c r="F299" s="21">
        <f t="shared" si="9"/>
        <v>0</v>
      </c>
      <c r="G299" s="21">
        <v>0</v>
      </c>
      <c r="H299" s="21">
        <v>0</v>
      </c>
      <c r="I299" s="21">
        <v>0</v>
      </c>
      <c r="J299" s="21"/>
      <c r="K299" s="21"/>
      <c r="L299" s="21">
        <v>0</v>
      </c>
      <c r="M299" s="21"/>
    </row>
    <row r="300" spans="1:13" ht="15.75" x14ac:dyDescent="0.25">
      <c r="A300" s="58"/>
      <c r="B300" s="20"/>
      <c r="C300" s="54"/>
      <c r="D300" s="54"/>
      <c r="E300" s="24">
        <v>2026</v>
      </c>
      <c r="F300" s="21">
        <f t="shared" si="9"/>
        <v>0</v>
      </c>
      <c r="G300" s="21">
        <v>0</v>
      </c>
      <c r="H300" s="21">
        <v>0</v>
      </c>
      <c r="I300" s="21">
        <v>0</v>
      </c>
      <c r="J300" s="21"/>
      <c r="K300" s="21"/>
      <c r="L300" s="21">
        <v>0</v>
      </c>
      <c r="M300" s="21"/>
    </row>
    <row r="301" spans="1:13" s="4" customFormat="1" ht="31.5" x14ac:dyDescent="0.25">
      <c r="A301" s="58"/>
      <c r="B301" s="20"/>
      <c r="C301" s="54" t="s">
        <v>101</v>
      </c>
      <c r="D301" s="54" t="s">
        <v>45</v>
      </c>
      <c r="E301" s="21" t="s">
        <v>44</v>
      </c>
      <c r="F301" s="22">
        <f t="shared" si="9"/>
        <v>955453.1</v>
      </c>
      <c r="G301" s="22">
        <f>G305+G306</f>
        <v>955453.1</v>
      </c>
      <c r="H301" s="22">
        <v>0</v>
      </c>
      <c r="I301" s="22">
        <v>0</v>
      </c>
      <c r="J301" s="22">
        <v>450000</v>
      </c>
      <c r="K301" s="22">
        <v>505453.09</v>
      </c>
      <c r="L301" s="22">
        <v>0</v>
      </c>
      <c r="M301" s="21" t="s">
        <v>71</v>
      </c>
    </row>
    <row r="302" spans="1:13" s="4" customFormat="1" ht="15.75" x14ac:dyDescent="0.25">
      <c r="A302" s="58"/>
      <c r="B302" s="20"/>
      <c r="C302" s="54"/>
      <c r="D302" s="54"/>
      <c r="E302" s="24">
        <v>2020</v>
      </c>
      <c r="F302" s="22">
        <f t="shared" si="9"/>
        <v>0</v>
      </c>
      <c r="G302" s="22">
        <v>0</v>
      </c>
      <c r="H302" s="22">
        <v>0</v>
      </c>
      <c r="I302" s="22">
        <v>0</v>
      </c>
      <c r="J302" s="22"/>
      <c r="K302" s="22"/>
      <c r="L302" s="22">
        <v>0</v>
      </c>
      <c r="M302" s="21"/>
    </row>
    <row r="303" spans="1:13" s="4" customFormat="1" ht="15.75" x14ac:dyDescent="0.25">
      <c r="A303" s="58"/>
      <c r="B303" s="20"/>
      <c r="C303" s="54"/>
      <c r="D303" s="54"/>
      <c r="E303" s="24">
        <v>2021</v>
      </c>
      <c r="F303" s="22">
        <f t="shared" si="9"/>
        <v>0</v>
      </c>
      <c r="G303" s="22">
        <v>0</v>
      </c>
      <c r="H303" s="22">
        <v>0</v>
      </c>
      <c r="I303" s="22">
        <v>0</v>
      </c>
      <c r="J303" s="22"/>
      <c r="K303" s="22"/>
      <c r="L303" s="22">
        <v>0</v>
      </c>
      <c r="M303" s="21"/>
    </row>
    <row r="304" spans="1:13" s="4" customFormat="1" ht="15.75" x14ac:dyDescent="0.25">
      <c r="A304" s="58"/>
      <c r="B304" s="20"/>
      <c r="C304" s="54"/>
      <c r="D304" s="54"/>
      <c r="E304" s="24">
        <v>2022</v>
      </c>
      <c r="F304" s="22">
        <f t="shared" si="9"/>
        <v>0</v>
      </c>
      <c r="G304" s="22">
        <v>0</v>
      </c>
      <c r="H304" s="22">
        <v>0</v>
      </c>
      <c r="I304" s="22">
        <v>0</v>
      </c>
      <c r="J304" s="22"/>
      <c r="K304" s="22"/>
      <c r="L304" s="22">
        <v>0</v>
      </c>
      <c r="M304" s="21"/>
    </row>
    <row r="305" spans="1:13" s="4" customFormat="1" ht="23.25" customHeight="1" x14ac:dyDescent="0.25">
      <c r="A305" s="58"/>
      <c r="B305" s="20"/>
      <c r="C305" s="54"/>
      <c r="D305" s="54"/>
      <c r="E305" s="24">
        <v>2023</v>
      </c>
      <c r="F305" s="22">
        <f t="shared" si="9"/>
        <v>450000</v>
      </c>
      <c r="G305" s="22">
        <v>450000</v>
      </c>
      <c r="H305" s="22">
        <v>0</v>
      </c>
      <c r="I305" s="22">
        <v>0</v>
      </c>
      <c r="J305" s="22"/>
      <c r="K305" s="22"/>
      <c r="L305" s="22">
        <v>0</v>
      </c>
      <c r="M305" s="21"/>
    </row>
    <row r="306" spans="1:13" ht="15.75" x14ac:dyDescent="0.25">
      <c r="A306" s="58"/>
      <c r="B306" s="20"/>
      <c r="C306" s="54"/>
      <c r="D306" s="54"/>
      <c r="E306" s="24">
        <v>2024</v>
      </c>
      <c r="F306" s="22">
        <f t="shared" si="9"/>
        <v>505453.1</v>
      </c>
      <c r="G306" s="22">
        <v>505453.1</v>
      </c>
      <c r="H306" s="22">
        <v>0</v>
      </c>
      <c r="I306" s="22">
        <v>0</v>
      </c>
      <c r="J306" s="22"/>
      <c r="K306" s="22"/>
      <c r="L306" s="22">
        <v>0</v>
      </c>
      <c r="M306" s="21" t="s">
        <v>58</v>
      </c>
    </row>
    <row r="307" spans="1:13" ht="15.75" x14ac:dyDescent="0.25">
      <c r="A307" s="58"/>
      <c r="B307" s="20"/>
      <c r="C307" s="54"/>
      <c r="D307" s="54"/>
      <c r="E307" s="24">
        <v>2025</v>
      </c>
      <c r="F307" s="22">
        <f t="shared" si="9"/>
        <v>0</v>
      </c>
      <c r="G307" s="22">
        <v>0</v>
      </c>
      <c r="H307" s="22">
        <v>0</v>
      </c>
      <c r="I307" s="22">
        <v>0</v>
      </c>
      <c r="J307" s="22"/>
      <c r="K307" s="22"/>
      <c r="L307" s="22">
        <v>0</v>
      </c>
      <c r="M307" s="21"/>
    </row>
    <row r="308" spans="1:13" ht="15.75" x14ac:dyDescent="0.25">
      <c r="A308" s="58"/>
      <c r="B308" s="20"/>
      <c r="C308" s="54"/>
      <c r="D308" s="54"/>
      <c r="E308" s="24">
        <v>2026</v>
      </c>
      <c r="F308" s="22">
        <f t="shared" si="9"/>
        <v>0</v>
      </c>
      <c r="G308" s="22">
        <v>0</v>
      </c>
      <c r="H308" s="22">
        <v>0</v>
      </c>
      <c r="I308" s="22">
        <v>0</v>
      </c>
      <c r="J308" s="22"/>
      <c r="K308" s="22"/>
      <c r="L308" s="22">
        <v>0</v>
      </c>
      <c r="M308" s="21"/>
    </row>
    <row r="309" spans="1:13" s="4" customFormat="1" ht="31.5" x14ac:dyDescent="0.25">
      <c r="A309" s="58"/>
      <c r="B309" s="20"/>
      <c r="C309" s="54" t="s">
        <v>34</v>
      </c>
      <c r="D309" s="54" t="s">
        <v>45</v>
      </c>
      <c r="E309" s="21" t="s">
        <v>44</v>
      </c>
      <c r="F309" s="21">
        <f t="shared" si="9"/>
        <v>13294.4</v>
      </c>
      <c r="G309" s="33">
        <f>G310+G311+G312+G313+G314+G315+G316</f>
        <v>13294.4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 t="s">
        <v>71</v>
      </c>
    </row>
    <row r="310" spans="1:13" s="4" customFormat="1" ht="15.75" x14ac:dyDescent="0.25">
      <c r="A310" s="58"/>
      <c r="B310" s="20"/>
      <c r="C310" s="54"/>
      <c r="D310" s="54"/>
      <c r="E310" s="24">
        <v>2020</v>
      </c>
      <c r="F310" s="21">
        <f t="shared" si="9"/>
        <v>0</v>
      </c>
      <c r="G310" s="21">
        <v>0</v>
      </c>
      <c r="H310" s="21">
        <v>0</v>
      </c>
      <c r="I310" s="21">
        <v>0</v>
      </c>
      <c r="J310" s="21"/>
      <c r="K310" s="21"/>
      <c r="L310" s="21">
        <v>0</v>
      </c>
      <c r="M310" s="37"/>
    </row>
    <row r="311" spans="1:13" s="4" customFormat="1" ht="15.75" x14ac:dyDescent="0.25">
      <c r="A311" s="58"/>
      <c r="B311" s="20"/>
      <c r="C311" s="54"/>
      <c r="D311" s="54"/>
      <c r="E311" s="24">
        <v>2021</v>
      </c>
      <c r="F311" s="21">
        <f t="shared" si="9"/>
        <v>0</v>
      </c>
      <c r="G311" s="21">
        <v>0</v>
      </c>
      <c r="H311" s="21">
        <v>0</v>
      </c>
      <c r="I311" s="21">
        <v>0</v>
      </c>
      <c r="J311" s="21"/>
      <c r="K311" s="21"/>
      <c r="L311" s="21">
        <v>0</v>
      </c>
      <c r="M311" s="21"/>
    </row>
    <row r="312" spans="1:13" s="4" customFormat="1" ht="15.75" x14ac:dyDescent="0.25">
      <c r="A312" s="58"/>
      <c r="B312" s="20"/>
      <c r="C312" s="54"/>
      <c r="D312" s="54"/>
      <c r="E312" s="24">
        <v>2022</v>
      </c>
      <c r="F312" s="21">
        <f t="shared" si="9"/>
        <v>13294.4</v>
      </c>
      <c r="G312" s="21">
        <v>13294.4</v>
      </c>
      <c r="H312" s="21">
        <v>0</v>
      </c>
      <c r="I312" s="21">
        <v>0</v>
      </c>
      <c r="J312" s="21"/>
      <c r="K312" s="21"/>
      <c r="L312" s="21">
        <v>0</v>
      </c>
      <c r="M312" s="21" t="s">
        <v>53</v>
      </c>
    </row>
    <row r="313" spans="1:13" s="4" customFormat="1" ht="31.5" customHeight="1" x14ac:dyDescent="0.25">
      <c r="A313" s="58"/>
      <c r="B313" s="20"/>
      <c r="C313" s="54"/>
      <c r="D313" s="54"/>
      <c r="E313" s="24">
        <v>2023</v>
      </c>
      <c r="F313" s="21">
        <f t="shared" si="9"/>
        <v>0</v>
      </c>
      <c r="G313" s="21">
        <v>0</v>
      </c>
      <c r="H313" s="21">
        <v>0</v>
      </c>
      <c r="I313" s="21">
        <v>0</v>
      </c>
      <c r="J313" s="21"/>
      <c r="K313" s="21"/>
      <c r="L313" s="21">
        <v>0</v>
      </c>
      <c r="M313" s="21"/>
    </row>
    <row r="314" spans="1:13" ht="15.75" x14ac:dyDescent="0.25">
      <c r="A314" s="58"/>
      <c r="B314" s="20"/>
      <c r="C314" s="54"/>
      <c r="D314" s="54"/>
      <c r="E314" s="24">
        <v>2024</v>
      </c>
      <c r="F314" s="21">
        <f t="shared" si="9"/>
        <v>0</v>
      </c>
      <c r="G314" s="21">
        <v>0</v>
      </c>
      <c r="H314" s="21">
        <v>0</v>
      </c>
      <c r="I314" s="21">
        <v>0</v>
      </c>
      <c r="J314" s="21"/>
      <c r="K314" s="21"/>
      <c r="L314" s="21">
        <v>0</v>
      </c>
      <c r="M314" s="21"/>
    </row>
    <row r="315" spans="1:13" ht="15.75" x14ac:dyDescent="0.25">
      <c r="A315" s="58"/>
      <c r="B315" s="20"/>
      <c r="C315" s="54"/>
      <c r="D315" s="54"/>
      <c r="E315" s="24">
        <v>2025</v>
      </c>
      <c r="F315" s="21">
        <f t="shared" si="9"/>
        <v>0</v>
      </c>
      <c r="G315" s="21">
        <v>0</v>
      </c>
      <c r="H315" s="21">
        <v>0</v>
      </c>
      <c r="I315" s="21">
        <v>0</v>
      </c>
      <c r="J315" s="21"/>
      <c r="K315" s="21"/>
      <c r="L315" s="21">
        <v>0</v>
      </c>
      <c r="M315" s="21"/>
    </row>
    <row r="316" spans="1:13" ht="15.75" x14ac:dyDescent="0.25">
      <c r="A316" s="58"/>
      <c r="B316" s="20"/>
      <c r="C316" s="54"/>
      <c r="D316" s="54"/>
      <c r="E316" s="24">
        <v>2026</v>
      </c>
      <c r="F316" s="21">
        <f t="shared" si="9"/>
        <v>0</v>
      </c>
      <c r="G316" s="21">
        <v>0</v>
      </c>
      <c r="H316" s="21">
        <v>0</v>
      </c>
      <c r="I316" s="21">
        <v>0</v>
      </c>
      <c r="J316" s="21"/>
      <c r="K316" s="21"/>
      <c r="L316" s="21">
        <v>0</v>
      </c>
      <c r="M316" s="21"/>
    </row>
    <row r="317" spans="1:13" s="4" customFormat="1" ht="31.5" x14ac:dyDescent="0.25">
      <c r="A317" s="58"/>
      <c r="B317" s="20"/>
      <c r="C317" s="61" t="s">
        <v>82</v>
      </c>
      <c r="D317" s="56" t="s">
        <v>45</v>
      </c>
      <c r="E317" s="21" t="s">
        <v>44</v>
      </c>
      <c r="F317" s="21">
        <f t="shared" ref="F317:F364" si="10">G317+H317+I317</f>
        <v>30000</v>
      </c>
      <c r="G317" s="33">
        <f>G318</f>
        <v>30000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 t="s">
        <v>71</v>
      </c>
    </row>
    <row r="318" spans="1:13" s="4" customFormat="1" ht="15.75" x14ac:dyDescent="0.25">
      <c r="A318" s="58"/>
      <c r="B318" s="20"/>
      <c r="C318" s="62"/>
      <c r="D318" s="56"/>
      <c r="E318" s="24">
        <v>2020</v>
      </c>
      <c r="F318" s="21">
        <f t="shared" si="10"/>
        <v>30000</v>
      </c>
      <c r="G318" s="21">
        <v>30000</v>
      </c>
      <c r="H318" s="21">
        <v>0</v>
      </c>
      <c r="I318" s="21">
        <v>0</v>
      </c>
      <c r="J318" s="21"/>
      <c r="K318" s="21"/>
      <c r="L318" s="21">
        <v>0</v>
      </c>
      <c r="M318" s="21" t="s">
        <v>58</v>
      </c>
    </row>
    <row r="319" spans="1:13" s="4" customFormat="1" ht="15.75" x14ac:dyDescent="0.25">
      <c r="A319" s="58"/>
      <c r="B319" s="20"/>
      <c r="C319" s="62"/>
      <c r="D319" s="56"/>
      <c r="E319" s="24">
        <v>2021</v>
      </c>
      <c r="F319" s="21">
        <f t="shared" si="10"/>
        <v>0</v>
      </c>
      <c r="G319" s="21">
        <v>0</v>
      </c>
      <c r="H319" s="21">
        <v>0</v>
      </c>
      <c r="I319" s="21">
        <v>0</v>
      </c>
      <c r="J319" s="21"/>
      <c r="K319" s="21"/>
      <c r="L319" s="21">
        <v>0</v>
      </c>
      <c r="M319" s="21"/>
    </row>
    <row r="320" spans="1:13" s="4" customFormat="1" ht="15.75" x14ac:dyDescent="0.25">
      <c r="A320" s="58"/>
      <c r="B320" s="20"/>
      <c r="C320" s="62"/>
      <c r="D320" s="56"/>
      <c r="E320" s="24">
        <v>2022</v>
      </c>
      <c r="F320" s="21">
        <f t="shared" si="10"/>
        <v>0</v>
      </c>
      <c r="G320" s="21">
        <v>0</v>
      </c>
      <c r="H320" s="21">
        <v>0</v>
      </c>
      <c r="I320" s="21">
        <v>0</v>
      </c>
      <c r="J320" s="21"/>
      <c r="K320" s="21"/>
      <c r="L320" s="21">
        <v>0</v>
      </c>
      <c r="M320" s="21"/>
    </row>
    <row r="321" spans="1:13" s="4" customFormat="1" ht="29.25" customHeight="1" x14ac:dyDescent="0.25">
      <c r="A321" s="58"/>
      <c r="B321" s="20"/>
      <c r="C321" s="62"/>
      <c r="D321" s="56"/>
      <c r="E321" s="24">
        <v>2023</v>
      </c>
      <c r="F321" s="21">
        <f t="shared" si="10"/>
        <v>0</v>
      </c>
      <c r="G321" s="21">
        <v>0</v>
      </c>
      <c r="H321" s="21">
        <v>0</v>
      </c>
      <c r="I321" s="21">
        <v>0</v>
      </c>
      <c r="J321" s="21"/>
      <c r="K321" s="21"/>
      <c r="L321" s="21">
        <v>0</v>
      </c>
      <c r="M321" s="21"/>
    </row>
    <row r="322" spans="1:13" ht="15.75" x14ac:dyDescent="0.25">
      <c r="A322" s="58"/>
      <c r="B322" s="20"/>
      <c r="C322" s="62"/>
      <c r="D322" s="56"/>
      <c r="E322" s="24">
        <v>2024</v>
      </c>
      <c r="F322" s="21">
        <f t="shared" si="10"/>
        <v>0</v>
      </c>
      <c r="G322" s="21">
        <v>0</v>
      </c>
      <c r="H322" s="21">
        <v>0</v>
      </c>
      <c r="I322" s="21">
        <v>0</v>
      </c>
      <c r="J322" s="21"/>
      <c r="K322" s="21"/>
      <c r="L322" s="21">
        <v>0</v>
      </c>
      <c r="M322" s="21"/>
    </row>
    <row r="323" spans="1:13" ht="15.75" x14ac:dyDescent="0.25">
      <c r="A323" s="58"/>
      <c r="B323" s="20"/>
      <c r="C323" s="62"/>
      <c r="D323" s="56"/>
      <c r="E323" s="24">
        <v>2025</v>
      </c>
      <c r="F323" s="21">
        <f t="shared" si="10"/>
        <v>0</v>
      </c>
      <c r="G323" s="21">
        <v>0</v>
      </c>
      <c r="H323" s="21">
        <v>0</v>
      </c>
      <c r="I323" s="21">
        <v>0</v>
      </c>
      <c r="J323" s="21"/>
      <c r="K323" s="21"/>
      <c r="L323" s="21">
        <v>0</v>
      </c>
      <c r="M323" s="21"/>
    </row>
    <row r="324" spans="1:13" ht="15.75" x14ac:dyDescent="0.25">
      <c r="A324" s="58"/>
      <c r="B324" s="20"/>
      <c r="C324" s="63"/>
      <c r="D324" s="56"/>
      <c r="E324" s="24">
        <v>2026</v>
      </c>
      <c r="F324" s="21">
        <f t="shared" si="10"/>
        <v>0</v>
      </c>
      <c r="G324" s="21">
        <v>0</v>
      </c>
      <c r="H324" s="21">
        <v>0</v>
      </c>
      <c r="I324" s="21">
        <v>0</v>
      </c>
      <c r="J324" s="21"/>
      <c r="K324" s="21"/>
      <c r="L324" s="21">
        <v>0</v>
      </c>
      <c r="M324" s="21"/>
    </row>
    <row r="325" spans="1:13" s="4" customFormat="1" ht="31.5" x14ac:dyDescent="0.25">
      <c r="A325" s="58"/>
      <c r="B325" s="20"/>
      <c r="C325" s="54" t="s">
        <v>20</v>
      </c>
      <c r="D325" s="54" t="s">
        <v>45</v>
      </c>
      <c r="E325" s="21" t="s">
        <v>44</v>
      </c>
      <c r="F325" s="21">
        <f t="shared" si="10"/>
        <v>9474.7999999999993</v>
      </c>
      <c r="G325" s="21">
        <f>G326+G327+G328+G329+G330+G331+G332</f>
        <v>9474.7999999999993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 t="s">
        <v>71</v>
      </c>
    </row>
    <row r="326" spans="1:13" s="4" customFormat="1" ht="15.75" x14ac:dyDescent="0.25">
      <c r="A326" s="58"/>
      <c r="B326" s="20"/>
      <c r="C326" s="54"/>
      <c r="D326" s="54"/>
      <c r="E326" s="24">
        <v>2020</v>
      </c>
      <c r="F326" s="21">
        <f t="shared" si="10"/>
        <v>0</v>
      </c>
      <c r="G326" s="21">
        <v>0</v>
      </c>
      <c r="H326" s="21">
        <v>0</v>
      </c>
      <c r="I326" s="21">
        <v>0</v>
      </c>
      <c r="J326" s="21"/>
      <c r="K326" s="21"/>
      <c r="L326" s="21">
        <v>0</v>
      </c>
      <c r="M326" s="21"/>
    </row>
    <row r="327" spans="1:13" s="4" customFormat="1" ht="15.75" x14ac:dyDescent="0.25">
      <c r="A327" s="58"/>
      <c r="B327" s="20"/>
      <c r="C327" s="54"/>
      <c r="D327" s="54"/>
      <c r="E327" s="24">
        <v>2021</v>
      </c>
      <c r="F327" s="21">
        <f t="shared" si="10"/>
        <v>1756</v>
      </c>
      <c r="G327" s="21">
        <v>1756</v>
      </c>
      <c r="H327" s="21">
        <v>0</v>
      </c>
      <c r="I327" s="21">
        <v>0</v>
      </c>
      <c r="J327" s="21"/>
      <c r="K327" s="21"/>
      <c r="L327" s="21">
        <v>0</v>
      </c>
      <c r="M327" s="21" t="s">
        <v>53</v>
      </c>
    </row>
    <row r="328" spans="1:13" s="4" customFormat="1" ht="15.75" x14ac:dyDescent="0.25">
      <c r="A328" s="58"/>
      <c r="B328" s="20"/>
      <c r="C328" s="54"/>
      <c r="D328" s="54"/>
      <c r="E328" s="24">
        <v>2022</v>
      </c>
      <c r="F328" s="21">
        <f t="shared" si="10"/>
        <v>0</v>
      </c>
      <c r="G328" s="21">
        <v>0</v>
      </c>
      <c r="H328" s="21">
        <v>0</v>
      </c>
      <c r="I328" s="21">
        <v>0</v>
      </c>
      <c r="J328" s="21"/>
      <c r="K328" s="21"/>
      <c r="L328" s="21">
        <v>0</v>
      </c>
      <c r="M328" s="21"/>
    </row>
    <row r="329" spans="1:13" ht="27.75" customHeight="1" x14ac:dyDescent="0.25">
      <c r="A329" s="58"/>
      <c r="B329" s="20"/>
      <c r="C329" s="54"/>
      <c r="D329" s="54"/>
      <c r="E329" s="24">
        <v>2023</v>
      </c>
      <c r="F329" s="21">
        <f t="shared" si="10"/>
        <v>0</v>
      </c>
      <c r="G329" s="21">
        <v>0</v>
      </c>
      <c r="H329" s="21">
        <v>0</v>
      </c>
      <c r="I329" s="21">
        <v>0</v>
      </c>
      <c r="J329" s="21"/>
      <c r="K329" s="21"/>
      <c r="L329" s="21">
        <v>0</v>
      </c>
      <c r="M329" s="21"/>
    </row>
    <row r="330" spans="1:13" ht="15.75" x14ac:dyDescent="0.25">
      <c r="A330" s="58"/>
      <c r="B330" s="20"/>
      <c r="C330" s="54"/>
      <c r="D330" s="54"/>
      <c r="E330" s="24">
        <v>2024</v>
      </c>
      <c r="F330" s="21">
        <f t="shared" si="10"/>
        <v>0</v>
      </c>
      <c r="G330" s="21">
        <v>0</v>
      </c>
      <c r="H330" s="21">
        <v>0</v>
      </c>
      <c r="I330" s="21">
        <v>0</v>
      </c>
      <c r="J330" s="21"/>
      <c r="K330" s="21"/>
      <c r="L330" s="21">
        <v>0</v>
      </c>
      <c r="M330" s="21"/>
    </row>
    <row r="331" spans="1:13" ht="15.75" x14ac:dyDescent="0.25">
      <c r="A331" s="58"/>
      <c r="B331" s="20"/>
      <c r="C331" s="54"/>
      <c r="D331" s="54"/>
      <c r="E331" s="24">
        <v>2025</v>
      </c>
      <c r="F331" s="21">
        <f t="shared" si="10"/>
        <v>7718.8</v>
      </c>
      <c r="G331" s="22">
        <v>7718.8</v>
      </c>
      <c r="H331" s="21">
        <v>0</v>
      </c>
      <c r="I331" s="21">
        <v>0</v>
      </c>
      <c r="J331" s="21"/>
      <c r="K331" s="21"/>
      <c r="L331" s="21">
        <v>0</v>
      </c>
      <c r="M331" s="21" t="s">
        <v>58</v>
      </c>
    </row>
    <row r="332" spans="1:13" ht="15.75" x14ac:dyDescent="0.25">
      <c r="A332" s="58"/>
      <c r="B332" s="20"/>
      <c r="C332" s="54"/>
      <c r="D332" s="54"/>
      <c r="E332" s="24">
        <v>2026</v>
      </c>
      <c r="F332" s="21">
        <f t="shared" si="10"/>
        <v>0</v>
      </c>
      <c r="G332" s="21">
        <v>0</v>
      </c>
      <c r="H332" s="21">
        <v>0</v>
      </c>
      <c r="I332" s="21">
        <v>0</v>
      </c>
      <c r="J332" s="21"/>
      <c r="K332" s="21"/>
      <c r="L332" s="21">
        <v>0</v>
      </c>
      <c r="M332" s="21"/>
    </row>
    <row r="333" spans="1:13" s="4" customFormat="1" ht="31.5" x14ac:dyDescent="0.25">
      <c r="A333" s="58"/>
      <c r="B333" s="20"/>
      <c r="C333" s="54" t="s">
        <v>0</v>
      </c>
      <c r="D333" s="54" t="s">
        <v>45</v>
      </c>
      <c r="E333" s="21" t="s">
        <v>44</v>
      </c>
      <c r="F333" s="21">
        <f t="shared" si="10"/>
        <v>211986.69999999998</v>
      </c>
      <c r="G333" s="21">
        <v>0</v>
      </c>
      <c r="H333" s="21">
        <f>H334+H335+H336+H337+H338+H339+H340</f>
        <v>211986.69999999998</v>
      </c>
      <c r="I333" s="21">
        <v>0</v>
      </c>
      <c r="J333" s="21">
        <v>0</v>
      </c>
      <c r="K333" s="21">
        <v>0</v>
      </c>
      <c r="L333" s="21">
        <v>0</v>
      </c>
      <c r="M333" s="21" t="s">
        <v>71</v>
      </c>
    </row>
    <row r="334" spans="1:13" s="4" customFormat="1" ht="15.75" x14ac:dyDescent="0.25">
      <c r="A334" s="58"/>
      <c r="B334" s="20"/>
      <c r="C334" s="54"/>
      <c r="D334" s="54"/>
      <c r="E334" s="24">
        <v>2020</v>
      </c>
      <c r="F334" s="21">
        <f t="shared" si="10"/>
        <v>69830.899999999994</v>
      </c>
      <c r="G334" s="21">
        <v>0</v>
      </c>
      <c r="H334" s="21">
        <v>69830.899999999994</v>
      </c>
      <c r="I334" s="21">
        <v>0</v>
      </c>
      <c r="J334" s="21"/>
      <c r="K334" s="21"/>
      <c r="L334" s="21">
        <v>0</v>
      </c>
      <c r="M334" s="21" t="s">
        <v>115</v>
      </c>
    </row>
    <row r="335" spans="1:13" s="4" customFormat="1" ht="15.75" x14ac:dyDescent="0.25">
      <c r="A335" s="58"/>
      <c r="B335" s="20"/>
      <c r="C335" s="54"/>
      <c r="D335" s="54"/>
      <c r="E335" s="24">
        <v>2021</v>
      </c>
      <c r="F335" s="21">
        <f t="shared" si="10"/>
        <v>71077.899999999994</v>
      </c>
      <c r="G335" s="21">
        <v>0</v>
      </c>
      <c r="H335" s="21">
        <v>71077.899999999994</v>
      </c>
      <c r="I335" s="21">
        <v>0</v>
      </c>
      <c r="J335" s="21"/>
      <c r="K335" s="21"/>
      <c r="L335" s="21">
        <v>0</v>
      </c>
      <c r="M335" s="21" t="s">
        <v>116</v>
      </c>
    </row>
    <row r="336" spans="1:13" s="4" customFormat="1" ht="15.75" x14ac:dyDescent="0.25">
      <c r="A336" s="58"/>
      <c r="B336" s="20"/>
      <c r="C336" s="54"/>
      <c r="D336" s="54"/>
      <c r="E336" s="24">
        <v>2022</v>
      </c>
      <c r="F336" s="21">
        <f t="shared" si="10"/>
        <v>71077.899999999994</v>
      </c>
      <c r="G336" s="21">
        <v>0</v>
      </c>
      <c r="H336" s="21">
        <v>71077.899999999994</v>
      </c>
      <c r="I336" s="21">
        <v>0</v>
      </c>
      <c r="J336" s="21"/>
      <c r="K336" s="21"/>
      <c r="L336" s="21">
        <v>0</v>
      </c>
      <c r="M336" s="21" t="s">
        <v>116</v>
      </c>
    </row>
    <row r="337" spans="1:13" ht="35.25" customHeight="1" x14ac:dyDescent="0.25">
      <c r="A337" s="58"/>
      <c r="B337" s="20"/>
      <c r="C337" s="54"/>
      <c r="D337" s="54"/>
      <c r="E337" s="24">
        <v>2023</v>
      </c>
      <c r="F337" s="21">
        <f t="shared" si="10"/>
        <v>0</v>
      </c>
      <c r="G337" s="21">
        <v>0</v>
      </c>
      <c r="H337" s="21">
        <v>0</v>
      </c>
      <c r="I337" s="21">
        <v>0</v>
      </c>
      <c r="J337" s="21"/>
      <c r="K337" s="21"/>
      <c r="L337" s="21">
        <v>0</v>
      </c>
      <c r="M337" s="21"/>
    </row>
    <row r="338" spans="1:13" ht="19.5" customHeight="1" x14ac:dyDescent="0.25">
      <c r="A338" s="58"/>
      <c r="B338" s="20"/>
      <c r="C338" s="54"/>
      <c r="D338" s="54"/>
      <c r="E338" s="24">
        <v>2024</v>
      </c>
      <c r="F338" s="21">
        <f t="shared" si="10"/>
        <v>0</v>
      </c>
      <c r="G338" s="21">
        <v>0</v>
      </c>
      <c r="H338" s="21">
        <v>0</v>
      </c>
      <c r="I338" s="21">
        <v>0</v>
      </c>
      <c r="J338" s="21"/>
      <c r="K338" s="21"/>
      <c r="L338" s="21">
        <v>0</v>
      </c>
      <c r="M338" s="21"/>
    </row>
    <row r="339" spans="1:13" ht="21" customHeight="1" x14ac:dyDescent="0.25">
      <c r="A339" s="58"/>
      <c r="B339" s="20"/>
      <c r="C339" s="54"/>
      <c r="D339" s="54"/>
      <c r="E339" s="24">
        <v>2025</v>
      </c>
      <c r="F339" s="21">
        <f t="shared" si="10"/>
        <v>0</v>
      </c>
      <c r="G339" s="21">
        <v>0</v>
      </c>
      <c r="H339" s="21">
        <v>0</v>
      </c>
      <c r="I339" s="21">
        <v>0</v>
      </c>
      <c r="J339" s="21"/>
      <c r="K339" s="21"/>
      <c r="L339" s="21">
        <v>0</v>
      </c>
      <c r="M339" s="21"/>
    </row>
    <row r="340" spans="1:13" ht="16.5" customHeight="1" x14ac:dyDescent="0.25">
      <c r="A340" s="58"/>
      <c r="B340" s="20"/>
      <c r="C340" s="54"/>
      <c r="D340" s="54"/>
      <c r="E340" s="24">
        <v>2026</v>
      </c>
      <c r="F340" s="21">
        <f t="shared" si="10"/>
        <v>0</v>
      </c>
      <c r="G340" s="21">
        <v>0</v>
      </c>
      <c r="H340" s="21">
        <v>0</v>
      </c>
      <c r="I340" s="21">
        <v>0</v>
      </c>
      <c r="J340" s="21"/>
      <c r="K340" s="21"/>
      <c r="L340" s="21">
        <v>0</v>
      </c>
      <c r="M340" s="21"/>
    </row>
    <row r="341" spans="1:13" s="4" customFormat="1" ht="28.5" customHeight="1" x14ac:dyDescent="0.25">
      <c r="A341" s="58"/>
      <c r="B341" s="20"/>
      <c r="C341" s="54" t="s">
        <v>35</v>
      </c>
      <c r="D341" s="54" t="s">
        <v>45</v>
      </c>
      <c r="E341" s="21" t="s">
        <v>44</v>
      </c>
      <c r="F341" s="21">
        <f t="shared" si="10"/>
        <v>357181.9</v>
      </c>
      <c r="G341" s="33">
        <f>G342+G343+G344+G345+G346+G347+G348</f>
        <v>357181.9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 t="s">
        <v>71</v>
      </c>
    </row>
    <row r="342" spans="1:13" s="4" customFormat="1" ht="22.5" customHeight="1" x14ac:dyDescent="0.25">
      <c r="A342" s="58"/>
      <c r="B342" s="20"/>
      <c r="C342" s="54"/>
      <c r="D342" s="54"/>
      <c r="E342" s="24">
        <v>2020</v>
      </c>
      <c r="F342" s="21">
        <f t="shared" si="10"/>
        <v>0</v>
      </c>
      <c r="G342" s="21">
        <v>0</v>
      </c>
      <c r="H342" s="21">
        <v>0</v>
      </c>
      <c r="I342" s="21">
        <v>0</v>
      </c>
      <c r="J342" s="21"/>
      <c r="K342" s="21"/>
      <c r="L342" s="21">
        <v>0</v>
      </c>
      <c r="M342" s="21"/>
    </row>
    <row r="343" spans="1:13" s="4" customFormat="1" ht="21.75" customHeight="1" x14ac:dyDescent="0.25">
      <c r="A343" s="58"/>
      <c r="B343" s="20"/>
      <c r="C343" s="54"/>
      <c r="D343" s="54"/>
      <c r="E343" s="24">
        <v>2021</v>
      </c>
      <c r="F343" s="21">
        <f t="shared" si="10"/>
        <v>0</v>
      </c>
      <c r="G343" s="21">
        <v>0</v>
      </c>
      <c r="H343" s="21">
        <v>0</v>
      </c>
      <c r="I343" s="21">
        <v>0</v>
      </c>
      <c r="J343" s="21"/>
      <c r="K343" s="21"/>
      <c r="L343" s="21">
        <v>0</v>
      </c>
      <c r="M343" s="37"/>
    </row>
    <row r="344" spans="1:13" s="4" customFormat="1" ht="24.75" customHeight="1" x14ac:dyDescent="0.25">
      <c r="A344" s="58"/>
      <c r="B344" s="20"/>
      <c r="C344" s="54"/>
      <c r="D344" s="54"/>
      <c r="E344" s="24">
        <v>2022</v>
      </c>
      <c r="F344" s="21">
        <f t="shared" si="10"/>
        <v>16208.2</v>
      </c>
      <c r="G344" s="21">
        <v>16208.2</v>
      </c>
      <c r="H344" s="21">
        <v>0</v>
      </c>
      <c r="I344" s="21">
        <v>0</v>
      </c>
      <c r="J344" s="21"/>
      <c r="K344" s="21"/>
      <c r="L344" s="21">
        <v>0</v>
      </c>
      <c r="M344" s="21" t="s">
        <v>53</v>
      </c>
    </row>
    <row r="345" spans="1:13" ht="30" customHeight="1" x14ac:dyDescent="0.25">
      <c r="A345" s="58"/>
      <c r="B345" s="20"/>
      <c r="C345" s="54"/>
      <c r="D345" s="54"/>
      <c r="E345" s="24">
        <v>2023</v>
      </c>
      <c r="F345" s="21">
        <f t="shared" si="10"/>
        <v>0</v>
      </c>
      <c r="G345" s="21">
        <v>0</v>
      </c>
      <c r="H345" s="21">
        <v>0</v>
      </c>
      <c r="I345" s="21">
        <v>0</v>
      </c>
      <c r="J345" s="21"/>
      <c r="K345" s="21"/>
      <c r="L345" s="21">
        <v>0</v>
      </c>
      <c r="M345" s="21"/>
    </row>
    <row r="346" spans="1:13" ht="15.75" x14ac:dyDescent="0.25">
      <c r="A346" s="58"/>
      <c r="B346" s="20"/>
      <c r="C346" s="54"/>
      <c r="D346" s="54"/>
      <c r="E346" s="24">
        <v>2024</v>
      </c>
      <c r="F346" s="21">
        <f t="shared" si="10"/>
        <v>0</v>
      </c>
      <c r="G346" s="21">
        <v>0</v>
      </c>
      <c r="H346" s="21">
        <v>0</v>
      </c>
      <c r="I346" s="21">
        <v>0</v>
      </c>
      <c r="J346" s="21"/>
      <c r="K346" s="21"/>
      <c r="L346" s="21">
        <v>0</v>
      </c>
      <c r="M346" s="21"/>
    </row>
    <row r="347" spans="1:13" ht="15.75" x14ac:dyDescent="0.25">
      <c r="A347" s="58"/>
      <c r="B347" s="20"/>
      <c r="C347" s="54"/>
      <c r="D347" s="54"/>
      <c r="E347" s="24">
        <v>2025</v>
      </c>
      <c r="F347" s="21">
        <f t="shared" si="10"/>
        <v>170000</v>
      </c>
      <c r="G347" s="21">
        <v>170000</v>
      </c>
      <c r="H347" s="21">
        <v>0</v>
      </c>
      <c r="I347" s="21">
        <v>0</v>
      </c>
      <c r="J347" s="21"/>
      <c r="K347" s="21"/>
      <c r="L347" s="21">
        <v>0</v>
      </c>
      <c r="M347" s="21"/>
    </row>
    <row r="348" spans="1:13" ht="15.75" x14ac:dyDescent="0.25">
      <c r="A348" s="58"/>
      <c r="B348" s="20"/>
      <c r="C348" s="54"/>
      <c r="D348" s="54"/>
      <c r="E348" s="24">
        <v>2026</v>
      </c>
      <c r="F348" s="21">
        <f t="shared" si="10"/>
        <v>170973.7</v>
      </c>
      <c r="G348" s="21">
        <v>170973.7</v>
      </c>
      <c r="H348" s="21">
        <v>0</v>
      </c>
      <c r="I348" s="21">
        <v>0</v>
      </c>
      <c r="J348" s="21"/>
      <c r="K348" s="21"/>
      <c r="L348" s="21">
        <v>0</v>
      </c>
      <c r="M348" s="21" t="s">
        <v>58</v>
      </c>
    </row>
    <row r="349" spans="1:13" s="4" customFormat="1" ht="31.5" x14ac:dyDescent="0.25">
      <c r="A349" s="58"/>
      <c r="B349" s="20"/>
      <c r="C349" s="54" t="s">
        <v>81</v>
      </c>
      <c r="D349" s="54" t="s">
        <v>45</v>
      </c>
      <c r="E349" s="21" t="s">
        <v>44</v>
      </c>
      <c r="F349" s="21">
        <f t="shared" si="10"/>
        <v>252111.09999999998</v>
      </c>
      <c r="G349" s="21">
        <f>G350+G351+G352+G353+G354+G355+G356</f>
        <v>5800.6</v>
      </c>
      <c r="H349" s="21">
        <f>H350+H351+H352+H353+H354+H355+H356</f>
        <v>2463.1999999999998</v>
      </c>
      <c r="I349" s="21">
        <f>I350+I351+I352+I353+I354+I355+I356</f>
        <v>243847.3</v>
      </c>
      <c r="J349" s="21">
        <v>0</v>
      </c>
      <c r="K349" s="21">
        <v>0</v>
      </c>
      <c r="L349" s="21">
        <v>0</v>
      </c>
      <c r="M349" s="21" t="s">
        <v>71</v>
      </c>
    </row>
    <row r="350" spans="1:13" s="4" customFormat="1" ht="15.75" x14ac:dyDescent="0.25">
      <c r="A350" s="58"/>
      <c r="B350" s="20"/>
      <c r="C350" s="54"/>
      <c r="D350" s="54"/>
      <c r="E350" s="24">
        <v>2020</v>
      </c>
      <c r="F350" s="21">
        <f t="shared" si="10"/>
        <v>5800.6</v>
      </c>
      <c r="G350" s="21">
        <v>5800.6</v>
      </c>
      <c r="H350" s="21">
        <v>0</v>
      </c>
      <c r="I350" s="21">
        <v>0</v>
      </c>
      <c r="J350" s="21"/>
      <c r="K350" s="21"/>
      <c r="L350" s="21">
        <v>0</v>
      </c>
      <c r="M350" s="21" t="s">
        <v>53</v>
      </c>
    </row>
    <row r="351" spans="1:13" s="4" customFormat="1" ht="15.75" x14ac:dyDescent="0.25">
      <c r="A351" s="58"/>
      <c r="B351" s="20"/>
      <c r="C351" s="54"/>
      <c r="D351" s="54"/>
      <c r="E351" s="24">
        <v>2021</v>
      </c>
      <c r="F351" s="21">
        <f t="shared" si="10"/>
        <v>246310.5</v>
      </c>
      <c r="G351" s="21">
        <v>0</v>
      </c>
      <c r="H351" s="21">
        <v>2463.1999999999998</v>
      </c>
      <c r="I351" s="21">
        <v>243847.3</v>
      </c>
      <c r="J351" s="21"/>
      <c r="K351" s="21"/>
      <c r="L351" s="21">
        <v>0</v>
      </c>
      <c r="M351" s="21" t="s">
        <v>58</v>
      </c>
    </row>
    <row r="352" spans="1:13" s="4" customFormat="1" ht="15.75" x14ac:dyDescent="0.25">
      <c r="A352" s="58"/>
      <c r="B352" s="20"/>
      <c r="C352" s="54"/>
      <c r="D352" s="54"/>
      <c r="E352" s="24">
        <v>2022</v>
      </c>
      <c r="F352" s="21">
        <f t="shared" si="10"/>
        <v>0</v>
      </c>
      <c r="G352" s="21">
        <v>0</v>
      </c>
      <c r="H352" s="21">
        <v>0</v>
      </c>
      <c r="I352" s="21">
        <v>0</v>
      </c>
      <c r="J352" s="21"/>
      <c r="K352" s="21"/>
      <c r="L352" s="21">
        <v>0</v>
      </c>
      <c r="M352" s="37"/>
    </row>
    <row r="353" spans="1:13" ht="29.25" customHeight="1" x14ac:dyDescent="0.25">
      <c r="A353" s="58"/>
      <c r="B353" s="20"/>
      <c r="C353" s="54"/>
      <c r="D353" s="54"/>
      <c r="E353" s="24">
        <v>2023</v>
      </c>
      <c r="F353" s="21">
        <f t="shared" si="10"/>
        <v>0</v>
      </c>
      <c r="G353" s="21">
        <v>0</v>
      </c>
      <c r="H353" s="21">
        <v>0</v>
      </c>
      <c r="I353" s="21">
        <v>0</v>
      </c>
      <c r="J353" s="21"/>
      <c r="K353" s="21"/>
      <c r="L353" s="21">
        <v>0</v>
      </c>
      <c r="M353" s="21"/>
    </row>
    <row r="354" spans="1:13" ht="15.75" x14ac:dyDescent="0.25">
      <c r="A354" s="58"/>
      <c r="B354" s="20"/>
      <c r="C354" s="54"/>
      <c r="D354" s="54"/>
      <c r="E354" s="24">
        <v>2024</v>
      </c>
      <c r="F354" s="21">
        <f t="shared" si="10"/>
        <v>0</v>
      </c>
      <c r="G354" s="21">
        <v>0</v>
      </c>
      <c r="H354" s="21">
        <v>0</v>
      </c>
      <c r="I354" s="21">
        <v>0</v>
      </c>
      <c r="J354" s="21"/>
      <c r="K354" s="21"/>
      <c r="L354" s="21">
        <v>0</v>
      </c>
      <c r="M354" s="21"/>
    </row>
    <row r="355" spans="1:13" ht="15.75" x14ac:dyDescent="0.25">
      <c r="A355" s="58"/>
      <c r="B355" s="20"/>
      <c r="C355" s="54"/>
      <c r="D355" s="54"/>
      <c r="E355" s="24">
        <v>2025</v>
      </c>
      <c r="F355" s="21">
        <f t="shared" si="10"/>
        <v>0</v>
      </c>
      <c r="G355" s="21">
        <v>0</v>
      </c>
      <c r="H355" s="21">
        <v>0</v>
      </c>
      <c r="I355" s="21">
        <v>0</v>
      </c>
      <c r="J355" s="21"/>
      <c r="K355" s="21"/>
      <c r="L355" s="21">
        <v>0</v>
      </c>
      <c r="M355" s="21"/>
    </row>
    <row r="356" spans="1:13" ht="15.75" x14ac:dyDescent="0.25">
      <c r="A356" s="58"/>
      <c r="B356" s="20"/>
      <c r="C356" s="54"/>
      <c r="D356" s="54"/>
      <c r="E356" s="24">
        <v>2026</v>
      </c>
      <c r="F356" s="21">
        <f t="shared" si="10"/>
        <v>0</v>
      </c>
      <c r="G356" s="21">
        <v>0</v>
      </c>
      <c r="H356" s="21">
        <v>0</v>
      </c>
      <c r="I356" s="21">
        <v>0</v>
      </c>
      <c r="J356" s="21"/>
      <c r="K356" s="21"/>
      <c r="L356" s="21">
        <v>0</v>
      </c>
      <c r="M356" s="21"/>
    </row>
    <row r="357" spans="1:13" s="4" customFormat="1" ht="29.25" customHeight="1" x14ac:dyDescent="0.25">
      <c r="A357" s="58"/>
      <c r="B357" s="20"/>
      <c r="C357" s="54" t="s">
        <v>2</v>
      </c>
      <c r="D357" s="54" t="s">
        <v>45</v>
      </c>
      <c r="E357" s="21" t="s">
        <v>44</v>
      </c>
      <c r="F357" s="21">
        <f>F360</f>
        <v>8487.6</v>
      </c>
      <c r="G357" s="21">
        <v>8487.6</v>
      </c>
      <c r="H357" s="21">
        <v>0</v>
      </c>
      <c r="I357" s="21">
        <f>7700-7700</f>
        <v>0</v>
      </c>
      <c r="J357" s="21">
        <v>0</v>
      </c>
      <c r="K357" s="21">
        <v>0</v>
      </c>
      <c r="L357" s="21">
        <v>0</v>
      </c>
      <c r="M357" s="21" t="s">
        <v>71</v>
      </c>
    </row>
    <row r="358" spans="1:13" s="4" customFormat="1" ht="15.75" x14ac:dyDescent="0.25">
      <c r="A358" s="58"/>
      <c r="B358" s="20"/>
      <c r="C358" s="54"/>
      <c r="D358" s="54"/>
      <c r="E358" s="24">
        <v>2020</v>
      </c>
      <c r="F358" s="21">
        <f t="shared" si="10"/>
        <v>0</v>
      </c>
      <c r="G358" s="21">
        <v>0</v>
      </c>
      <c r="H358" s="21">
        <v>0</v>
      </c>
      <c r="I358" s="21">
        <v>0</v>
      </c>
      <c r="J358" s="21"/>
      <c r="K358" s="21"/>
      <c r="L358" s="21">
        <v>0</v>
      </c>
      <c r="M358" s="37"/>
    </row>
    <row r="359" spans="1:13" s="4" customFormat="1" ht="15.75" x14ac:dyDescent="0.25">
      <c r="A359" s="58"/>
      <c r="B359" s="20"/>
      <c r="C359" s="54"/>
      <c r="D359" s="54"/>
      <c r="E359" s="24">
        <v>2021</v>
      </c>
      <c r="F359" s="21">
        <f t="shared" si="10"/>
        <v>0</v>
      </c>
      <c r="G359" s="21">
        <v>0</v>
      </c>
      <c r="H359" s="21">
        <v>0</v>
      </c>
      <c r="I359" s="21">
        <v>0</v>
      </c>
      <c r="J359" s="21"/>
      <c r="K359" s="21"/>
      <c r="L359" s="21">
        <v>0</v>
      </c>
      <c r="M359" s="21"/>
    </row>
    <row r="360" spans="1:13" s="4" customFormat="1" ht="15.75" x14ac:dyDescent="0.25">
      <c r="A360" s="58"/>
      <c r="B360" s="20"/>
      <c r="C360" s="54"/>
      <c r="D360" s="54"/>
      <c r="E360" s="24">
        <v>2022</v>
      </c>
      <c r="F360" s="21">
        <f t="shared" si="10"/>
        <v>8487.6</v>
      </c>
      <c r="G360" s="21">
        <v>8487.6</v>
      </c>
      <c r="H360" s="21">
        <v>0</v>
      </c>
      <c r="I360" s="21">
        <v>0</v>
      </c>
      <c r="J360" s="21"/>
      <c r="K360" s="21"/>
      <c r="L360" s="21">
        <v>0</v>
      </c>
      <c r="M360" s="21" t="s">
        <v>53</v>
      </c>
    </row>
    <row r="361" spans="1:13" s="6" customFormat="1" ht="24.75" customHeight="1" x14ac:dyDescent="0.25">
      <c r="A361" s="58"/>
      <c r="B361" s="20"/>
      <c r="C361" s="54"/>
      <c r="D361" s="54"/>
      <c r="E361" s="24">
        <v>2023</v>
      </c>
      <c r="F361" s="21">
        <f t="shared" si="10"/>
        <v>0</v>
      </c>
      <c r="G361" s="21">
        <v>0</v>
      </c>
      <c r="H361" s="21">
        <v>0</v>
      </c>
      <c r="I361" s="21">
        <v>0</v>
      </c>
      <c r="J361" s="21"/>
      <c r="K361" s="21"/>
      <c r="L361" s="21">
        <v>0</v>
      </c>
      <c r="M361" s="21"/>
    </row>
    <row r="362" spans="1:13" ht="15.75" x14ac:dyDescent="0.25">
      <c r="A362" s="58"/>
      <c r="B362" s="20"/>
      <c r="C362" s="54"/>
      <c r="D362" s="54"/>
      <c r="E362" s="24">
        <v>2024</v>
      </c>
      <c r="F362" s="21">
        <f t="shared" si="10"/>
        <v>0</v>
      </c>
      <c r="G362" s="21">
        <v>0</v>
      </c>
      <c r="H362" s="21">
        <v>0</v>
      </c>
      <c r="I362" s="21">
        <v>0</v>
      </c>
      <c r="J362" s="21"/>
      <c r="K362" s="21"/>
      <c r="L362" s="21">
        <v>0</v>
      </c>
      <c r="M362" s="21"/>
    </row>
    <row r="363" spans="1:13" ht="15.75" x14ac:dyDescent="0.25">
      <c r="A363" s="58"/>
      <c r="B363" s="20"/>
      <c r="C363" s="54"/>
      <c r="D363" s="54"/>
      <c r="E363" s="24">
        <v>2025</v>
      </c>
      <c r="F363" s="21">
        <f t="shared" si="10"/>
        <v>0</v>
      </c>
      <c r="G363" s="21">
        <v>0</v>
      </c>
      <c r="H363" s="21">
        <v>0</v>
      </c>
      <c r="I363" s="21">
        <v>0</v>
      </c>
      <c r="J363" s="21"/>
      <c r="K363" s="21"/>
      <c r="L363" s="21">
        <v>0</v>
      </c>
      <c r="M363" s="21"/>
    </row>
    <row r="364" spans="1:13" ht="15.75" x14ac:dyDescent="0.25">
      <c r="A364" s="58"/>
      <c r="B364" s="20"/>
      <c r="C364" s="54"/>
      <c r="D364" s="54"/>
      <c r="E364" s="24">
        <v>2026</v>
      </c>
      <c r="F364" s="21">
        <f t="shared" si="10"/>
        <v>0</v>
      </c>
      <c r="G364" s="21">
        <v>0</v>
      </c>
      <c r="H364" s="21">
        <v>0</v>
      </c>
      <c r="I364" s="21">
        <v>0</v>
      </c>
      <c r="J364" s="21"/>
      <c r="K364" s="21"/>
      <c r="L364" s="21">
        <v>0</v>
      </c>
      <c r="M364" s="21"/>
    </row>
    <row r="365" spans="1:13" s="4" customFormat="1" ht="19.5" customHeight="1" x14ac:dyDescent="0.25">
      <c r="A365" s="58"/>
      <c r="B365" s="20"/>
      <c r="C365" s="53" t="s">
        <v>48</v>
      </c>
      <c r="D365" s="53"/>
      <c r="E365" s="53"/>
      <c r="F365" s="53"/>
      <c r="G365" s="53"/>
      <c r="H365" s="53"/>
      <c r="I365" s="53"/>
      <c r="J365" s="53"/>
      <c r="K365" s="53"/>
      <c r="L365" s="53"/>
      <c r="M365" s="53"/>
    </row>
    <row r="366" spans="1:13" s="4" customFormat="1" ht="29.25" customHeight="1" x14ac:dyDescent="0.25">
      <c r="A366" s="58"/>
      <c r="B366" s="20"/>
      <c r="C366" s="53" t="s">
        <v>49</v>
      </c>
      <c r="D366" s="53"/>
      <c r="E366" s="53"/>
      <c r="F366" s="53"/>
      <c r="G366" s="53"/>
      <c r="H366" s="53"/>
      <c r="I366" s="53"/>
      <c r="J366" s="53"/>
      <c r="K366" s="53"/>
      <c r="L366" s="53"/>
      <c r="M366" s="53"/>
    </row>
    <row r="367" spans="1:13" s="4" customFormat="1" ht="33.75" customHeight="1" x14ac:dyDescent="0.25">
      <c r="A367" s="58"/>
      <c r="B367" s="20"/>
      <c r="C367" s="70" t="s">
        <v>121</v>
      </c>
      <c r="D367" s="70"/>
      <c r="E367" s="70"/>
      <c r="F367" s="70"/>
      <c r="G367" s="70"/>
      <c r="H367" s="70"/>
      <c r="I367" s="70"/>
      <c r="J367" s="70"/>
      <c r="K367" s="70"/>
      <c r="L367" s="70"/>
      <c r="M367" s="70"/>
    </row>
    <row r="368" spans="1:13" ht="31.5" customHeight="1" x14ac:dyDescent="0.25">
      <c r="A368" s="58"/>
      <c r="B368" s="20"/>
      <c r="C368" s="54" t="s">
        <v>10</v>
      </c>
      <c r="D368" s="54" t="s">
        <v>45</v>
      </c>
      <c r="E368" s="21" t="s">
        <v>44</v>
      </c>
      <c r="F368" s="21">
        <f t="shared" ref="F368:F431" si="11">G368+H368+I368</f>
        <v>3000</v>
      </c>
      <c r="G368" s="33">
        <f>G369+G370+G371+G372+G373+G374+G375</f>
        <v>3000</v>
      </c>
      <c r="H368" s="21">
        <f>176435.6+20000-196435.6</f>
        <v>0</v>
      </c>
      <c r="I368" s="21">
        <f t="shared" ref="I368:I375" si="12">176435.6+20000-196435.6</f>
        <v>0</v>
      </c>
      <c r="J368" s="21">
        <v>0</v>
      </c>
      <c r="K368" s="21">
        <v>0</v>
      </c>
      <c r="L368" s="21">
        <v>0</v>
      </c>
      <c r="M368" s="21" t="s">
        <v>72</v>
      </c>
    </row>
    <row r="369" spans="1:13" ht="21" customHeight="1" x14ac:dyDescent="0.25">
      <c r="A369" s="58"/>
      <c r="B369" s="20"/>
      <c r="C369" s="54"/>
      <c r="D369" s="54"/>
      <c r="E369" s="24">
        <v>2020</v>
      </c>
      <c r="F369" s="21">
        <f>G369+H369+I369</f>
        <v>0</v>
      </c>
      <c r="G369" s="21">
        <v>0</v>
      </c>
      <c r="H369" s="21">
        <f t="shared" ref="H369:H375" si="13">176435.6+20000-196435.6</f>
        <v>0</v>
      </c>
      <c r="I369" s="21">
        <f t="shared" si="12"/>
        <v>0</v>
      </c>
      <c r="J369" s="21"/>
      <c r="K369" s="21"/>
      <c r="L369" s="21">
        <v>0</v>
      </c>
      <c r="M369" s="21"/>
    </row>
    <row r="370" spans="1:13" ht="21" customHeight="1" x14ac:dyDescent="0.25">
      <c r="A370" s="58"/>
      <c r="B370" s="20"/>
      <c r="C370" s="54"/>
      <c r="D370" s="54"/>
      <c r="E370" s="24">
        <v>2021</v>
      </c>
      <c r="F370" s="21">
        <f t="shared" si="11"/>
        <v>3000</v>
      </c>
      <c r="G370" s="21">
        <v>3000</v>
      </c>
      <c r="H370" s="21">
        <f t="shared" si="13"/>
        <v>0</v>
      </c>
      <c r="I370" s="21">
        <f t="shared" si="12"/>
        <v>0</v>
      </c>
      <c r="J370" s="21"/>
      <c r="K370" s="21"/>
      <c r="L370" s="21">
        <v>0</v>
      </c>
      <c r="M370" s="21" t="s">
        <v>60</v>
      </c>
    </row>
    <row r="371" spans="1:13" ht="23.25" customHeight="1" x14ac:dyDescent="0.25">
      <c r="A371" s="58"/>
      <c r="B371" s="20"/>
      <c r="C371" s="54"/>
      <c r="D371" s="54"/>
      <c r="E371" s="24">
        <v>2022</v>
      </c>
      <c r="F371" s="21">
        <f t="shared" si="11"/>
        <v>0</v>
      </c>
      <c r="G371" s="21">
        <v>0</v>
      </c>
      <c r="H371" s="21">
        <f t="shared" si="13"/>
        <v>0</v>
      </c>
      <c r="I371" s="21">
        <f t="shared" si="12"/>
        <v>0</v>
      </c>
      <c r="J371" s="21"/>
      <c r="K371" s="21"/>
      <c r="L371" s="21">
        <v>0</v>
      </c>
    </row>
    <row r="372" spans="1:13" s="4" customFormat="1" ht="21" customHeight="1" x14ac:dyDescent="0.25">
      <c r="A372" s="58"/>
      <c r="B372" s="20"/>
      <c r="C372" s="54"/>
      <c r="D372" s="54"/>
      <c r="E372" s="24">
        <v>2023</v>
      </c>
      <c r="F372" s="21">
        <f t="shared" si="11"/>
        <v>0</v>
      </c>
      <c r="G372" s="21">
        <f>176435.6+20000-196435.6</f>
        <v>0</v>
      </c>
      <c r="H372" s="21">
        <f t="shared" si="13"/>
        <v>0</v>
      </c>
      <c r="I372" s="21">
        <f t="shared" si="12"/>
        <v>0</v>
      </c>
      <c r="J372" s="21"/>
      <c r="K372" s="21"/>
      <c r="L372" s="21">
        <v>0</v>
      </c>
      <c r="M372" s="21"/>
    </row>
    <row r="373" spans="1:13" s="4" customFormat="1" ht="23.25" customHeight="1" x14ac:dyDescent="0.25">
      <c r="A373" s="58"/>
      <c r="B373" s="20"/>
      <c r="C373" s="54"/>
      <c r="D373" s="54"/>
      <c r="E373" s="24">
        <v>2024</v>
      </c>
      <c r="F373" s="21">
        <f>G373+H373+I373</f>
        <v>0</v>
      </c>
      <c r="G373" s="21">
        <f>176435.6+20000-196435.6</f>
        <v>0</v>
      </c>
      <c r="H373" s="21">
        <f t="shared" si="13"/>
        <v>0</v>
      </c>
      <c r="I373" s="21">
        <f t="shared" si="12"/>
        <v>0</v>
      </c>
      <c r="J373" s="21"/>
      <c r="K373" s="21"/>
      <c r="L373" s="21">
        <v>0</v>
      </c>
      <c r="M373" s="21"/>
    </row>
    <row r="374" spans="1:13" s="4" customFormat="1" ht="22.5" customHeight="1" x14ac:dyDescent="0.25">
      <c r="A374" s="58"/>
      <c r="B374" s="20"/>
      <c r="C374" s="54"/>
      <c r="D374" s="54"/>
      <c r="E374" s="24">
        <v>2025</v>
      </c>
      <c r="F374" s="21">
        <f t="shared" si="11"/>
        <v>0</v>
      </c>
      <c r="G374" s="21">
        <f>176435.6+20000-196435.6</f>
        <v>0</v>
      </c>
      <c r="H374" s="21">
        <f t="shared" si="13"/>
        <v>0</v>
      </c>
      <c r="I374" s="21">
        <f t="shared" si="12"/>
        <v>0</v>
      </c>
      <c r="J374" s="21"/>
      <c r="K374" s="21"/>
      <c r="L374" s="21">
        <v>0</v>
      </c>
      <c r="M374" s="21"/>
    </row>
    <row r="375" spans="1:13" s="4" customFormat="1" ht="23.25" customHeight="1" x14ac:dyDescent="0.25">
      <c r="A375" s="58"/>
      <c r="B375" s="20"/>
      <c r="C375" s="54"/>
      <c r="D375" s="54"/>
      <c r="E375" s="24">
        <v>2026</v>
      </c>
      <c r="F375" s="21">
        <f t="shared" si="11"/>
        <v>0</v>
      </c>
      <c r="G375" s="21">
        <f>176435.6+20000-196435.6</f>
        <v>0</v>
      </c>
      <c r="H375" s="21">
        <f t="shared" si="13"/>
        <v>0</v>
      </c>
      <c r="I375" s="21">
        <f t="shared" si="12"/>
        <v>0</v>
      </c>
      <c r="J375" s="21"/>
      <c r="K375" s="21"/>
      <c r="L375" s="21">
        <v>0</v>
      </c>
      <c r="M375" s="21"/>
    </row>
    <row r="376" spans="1:13" s="2" customFormat="1" ht="33.75" customHeight="1" x14ac:dyDescent="0.25">
      <c r="A376" s="58"/>
      <c r="B376" s="20"/>
      <c r="C376" s="55" t="s">
        <v>41</v>
      </c>
      <c r="D376" s="54" t="s">
        <v>45</v>
      </c>
      <c r="E376" s="21" t="s">
        <v>44</v>
      </c>
      <c r="F376" s="21">
        <f t="shared" si="11"/>
        <v>53678.86</v>
      </c>
      <c r="G376" s="21">
        <f>G377+G378+G379+G380+G381+G382+G383</f>
        <v>53678.86</v>
      </c>
      <c r="H376" s="21">
        <f>27912.3+5000-32912.3</f>
        <v>0</v>
      </c>
      <c r="I376" s="21">
        <f>176435.6+20000-196435.6</f>
        <v>0</v>
      </c>
      <c r="J376" s="21">
        <v>0</v>
      </c>
      <c r="K376" s="21">
        <v>0</v>
      </c>
      <c r="L376" s="21">
        <v>0</v>
      </c>
      <c r="M376" s="21" t="s">
        <v>72</v>
      </c>
    </row>
    <row r="377" spans="1:13" ht="15.75" x14ac:dyDescent="0.25">
      <c r="A377" s="58"/>
      <c r="B377" s="20"/>
      <c r="C377" s="55"/>
      <c r="D377" s="54"/>
      <c r="E377" s="24">
        <v>2020</v>
      </c>
      <c r="F377" s="21">
        <f t="shared" si="11"/>
        <v>0</v>
      </c>
      <c r="G377" s="21">
        <v>0</v>
      </c>
      <c r="H377" s="21">
        <f t="shared" ref="H377:I383" si="14">176435.6+20000-196435.6</f>
        <v>0</v>
      </c>
      <c r="I377" s="21">
        <f t="shared" si="14"/>
        <v>0</v>
      </c>
      <c r="J377" s="21"/>
      <c r="K377" s="21"/>
      <c r="L377" s="21">
        <v>0</v>
      </c>
      <c r="M377" s="21"/>
    </row>
    <row r="378" spans="1:13" ht="21" customHeight="1" x14ac:dyDescent="0.25">
      <c r="A378" s="58"/>
      <c r="B378" s="20"/>
      <c r="C378" s="55"/>
      <c r="D378" s="54"/>
      <c r="E378" s="24">
        <v>2021</v>
      </c>
      <c r="F378" s="21">
        <f t="shared" si="11"/>
        <v>8161.3</v>
      </c>
      <c r="G378" s="21">
        <v>8161.3</v>
      </c>
      <c r="H378" s="21">
        <f t="shared" si="14"/>
        <v>0</v>
      </c>
      <c r="I378" s="21">
        <f t="shared" si="14"/>
        <v>0</v>
      </c>
      <c r="J378" s="21"/>
      <c r="K378" s="21"/>
      <c r="L378" s="21">
        <v>0</v>
      </c>
      <c r="M378" s="21"/>
    </row>
    <row r="379" spans="1:13" ht="15.75" x14ac:dyDescent="0.25">
      <c r="A379" s="58"/>
      <c r="B379" s="20"/>
      <c r="C379" s="55"/>
      <c r="D379" s="54"/>
      <c r="E379" s="24">
        <v>2022</v>
      </c>
      <c r="F379" s="21">
        <f t="shared" si="11"/>
        <v>45517.56</v>
      </c>
      <c r="G379" s="21">
        <v>45517.56</v>
      </c>
      <c r="H379" s="21">
        <f t="shared" si="14"/>
        <v>0</v>
      </c>
      <c r="I379" s="21">
        <f t="shared" si="14"/>
        <v>0</v>
      </c>
      <c r="J379" s="21"/>
      <c r="K379" s="21"/>
      <c r="L379" s="21">
        <v>0</v>
      </c>
      <c r="M379" s="21" t="s">
        <v>61</v>
      </c>
    </row>
    <row r="380" spans="1:13" s="4" customFormat="1" ht="15.75" x14ac:dyDescent="0.25">
      <c r="A380" s="58"/>
      <c r="B380" s="20"/>
      <c r="C380" s="55"/>
      <c r="D380" s="54"/>
      <c r="E380" s="24">
        <v>2023</v>
      </c>
      <c r="F380" s="21">
        <f t="shared" si="11"/>
        <v>0</v>
      </c>
      <c r="G380" s="21">
        <v>0</v>
      </c>
      <c r="H380" s="21">
        <f t="shared" si="14"/>
        <v>0</v>
      </c>
      <c r="I380" s="21">
        <f t="shared" si="14"/>
        <v>0</v>
      </c>
      <c r="J380" s="21"/>
      <c r="K380" s="21"/>
      <c r="L380" s="21">
        <v>0</v>
      </c>
      <c r="M380" s="21"/>
    </row>
    <row r="381" spans="1:13" s="4" customFormat="1" ht="15.75" x14ac:dyDescent="0.25">
      <c r="A381" s="58"/>
      <c r="B381" s="20"/>
      <c r="C381" s="55"/>
      <c r="D381" s="54"/>
      <c r="E381" s="24">
        <v>2024</v>
      </c>
      <c r="F381" s="21">
        <f t="shared" si="11"/>
        <v>0</v>
      </c>
      <c r="G381" s="21">
        <v>0</v>
      </c>
      <c r="H381" s="21">
        <f t="shared" si="14"/>
        <v>0</v>
      </c>
      <c r="I381" s="21">
        <f t="shared" si="14"/>
        <v>0</v>
      </c>
      <c r="J381" s="21"/>
      <c r="K381" s="21"/>
      <c r="L381" s="21">
        <v>0</v>
      </c>
      <c r="M381" s="21"/>
    </row>
    <row r="382" spans="1:13" s="4" customFormat="1" ht="15.75" x14ac:dyDescent="0.25">
      <c r="A382" s="58"/>
      <c r="B382" s="20"/>
      <c r="C382" s="55"/>
      <c r="D382" s="54"/>
      <c r="E382" s="24">
        <v>2025</v>
      </c>
      <c r="F382" s="21">
        <f t="shared" si="11"/>
        <v>0</v>
      </c>
      <c r="G382" s="21">
        <v>0</v>
      </c>
      <c r="H382" s="21">
        <f t="shared" si="14"/>
        <v>0</v>
      </c>
      <c r="I382" s="21">
        <f t="shared" si="14"/>
        <v>0</v>
      </c>
      <c r="J382" s="21"/>
      <c r="K382" s="21"/>
      <c r="L382" s="21">
        <v>0</v>
      </c>
      <c r="M382" s="21"/>
    </row>
    <row r="383" spans="1:13" s="4" customFormat="1" ht="15.75" x14ac:dyDescent="0.25">
      <c r="A383" s="58"/>
      <c r="B383" s="20"/>
      <c r="C383" s="55"/>
      <c r="D383" s="54"/>
      <c r="E383" s="24">
        <v>2026</v>
      </c>
      <c r="F383" s="21">
        <f t="shared" si="11"/>
        <v>0</v>
      </c>
      <c r="G383" s="21">
        <v>0</v>
      </c>
      <c r="H383" s="21">
        <f t="shared" si="14"/>
        <v>0</v>
      </c>
      <c r="I383" s="21">
        <f t="shared" si="14"/>
        <v>0</v>
      </c>
      <c r="J383" s="21"/>
      <c r="K383" s="21"/>
      <c r="L383" s="21">
        <v>0</v>
      </c>
      <c r="M383" s="21"/>
    </row>
    <row r="384" spans="1:13" ht="50.25" customHeight="1" x14ac:dyDescent="0.25">
      <c r="A384" s="58"/>
      <c r="B384" s="59" t="s">
        <v>6</v>
      </c>
      <c r="C384" s="55" t="s">
        <v>14</v>
      </c>
      <c r="D384" s="54" t="s">
        <v>45</v>
      </c>
      <c r="E384" s="21" t="s">
        <v>44</v>
      </c>
      <c r="F384" s="21">
        <f t="shared" si="11"/>
        <v>519253</v>
      </c>
      <c r="G384" s="33">
        <f>G385+G386+G387+G388+G389+G390+G391</f>
        <v>519253</v>
      </c>
      <c r="H384" s="21">
        <v>0</v>
      </c>
      <c r="I384" s="21">
        <v>0</v>
      </c>
      <c r="J384" s="21">
        <v>0</v>
      </c>
      <c r="K384" s="33"/>
      <c r="L384" s="21">
        <v>0</v>
      </c>
      <c r="M384" s="21" t="s">
        <v>72</v>
      </c>
    </row>
    <row r="385" spans="1:13" ht="18" customHeight="1" x14ac:dyDescent="0.25">
      <c r="A385" s="58"/>
      <c r="B385" s="59"/>
      <c r="C385" s="55"/>
      <c r="D385" s="54"/>
      <c r="E385" s="24">
        <v>2020</v>
      </c>
      <c r="F385" s="21">
        <f t="shared" si="11"/>
        <v>0</v>
      </c>
      <c r="G385" s="21">
        <v>0</v>
      </c>
      <c r="H385" s="21">
        <f t="shared" ref="H385:I391" si="15">176435.6+20000-196435.6</f>
        <v>0</v>
      </c>
      <c r="I385" s="21">
        <f t="shared" si="15"/>
        <v>0</v>
      </c>
      <c r="J385" s="21"/>
      <c r="K385" s="21"/>
      <c r="L385" s="21">
        <v>0</v>
      </c>
    </row>
    <row r="386" spans="1:13" ht="20.25" customHeight="1" x14ac:dyDescent="0.25">
      <c r="A386" s="18"/>
      <c r="B386" s="19"/>
      <c r="C386" s="55"/>
      <c r="D386" s="54"/>
      <c r="E386" s="24">
        <v>2021</v>
      </c>
      <c r="F386" s="21">
        <f t="shared" si="11"/>
        <v>7300</v>
      </c>
      <c r="G386" s="21">
        <v>7300</v>
      </c>
      <c r="H386" s="21">
        <f t="shared" si="15"/>
        <v>0</v>
      </c>
      <c r="I386" s="21">
        <f t="shared" si="15"/>
        <v>0</v>
      </c>
      <c r="J386" s="21"/>
      <c r="K386" s="21"/>
      <c r="L386" s="21">
        <v>0</v>
      </c>
      <c r="M386" s="21" t="s">
        <v>53</v>
      </c>
    </row>
    <row r="387" spans="1:13" ht="15.75" x14ac:dyDescent="0.25">
      <c r="A387" s="58"/>
      <c r="B387" s="20"/>
      <c r="C387" s="55"/>
      <c r="D387" s="54"/>
      <c r="E387" s="24">
        <v>2022</v>
      </c>
      <c r="F387" s="21">
        <f t="shared" si="11"/>
        <v>0</v>
      </c>
      <c r="G387" s="21">
        <v>0</v>
      </c>
      <c r="H387" s="21">
        <f t="shared" si="15"/>
        <v>0</v>
      </c>
      <c r="I387" s="21">
        <f t="shared" si="15"/>
        <v>0</v>
      </c>
      <c r="J387" s="21"/>
      <c r="K387" s="21"/>
      <c r="L387" s="21">
        <v>0</v>
      </c>
      <c r="M387" s="21"/>
    </row>
    <row r="388" spans="1:13" ht="15.75" x14ac:dyDescent="0.25">
      <c r="A388" s="58"/>
      <c r="B388" s="20"/>
      <c r="C388" s="55"/>
      <c r="D388" s="54"/>
      <c r="E388" s="24">
        <v>2023</v>
      </c>
      <c r="F388" s="21">
        <f t="shared" si="11"/>
        <v>0</v>
      </c>
      <c r="G388" s="21">
        <v>0</v>
      </c>
      <c r="H388" s="21">
        <f t="shared" si="15"/>
        <v>0</v>
      </c>
      <c r="I388" s="21">
        <f t="shared" si="15"/>
        <v>0</v>
      </c>
      <c r="J388" s="21"/>
      <c r="K388" s="21"/>
      <c r="L388" s="21">
        <v>0</v>
      </c>
      <c r="M388" s="21"/>
    </row>
    <row r="389" spans="1:13" ht="15.75" x14ac:dyDescent="0.25">
      <c r="A389" s="58"/>
      <c r="B389" s="20"/>
      <c r="C389" s="55"/>
      <c r="D389" s="54"/>
      <c r="E389" s="24">
        <v>2024</v>
      </c>
      <c r="F389" s="21">
        <f t="shared" si="11"/>
        <v>250000</v>
      </c>
      <c r="G389" s="21">
        <v>250000</v>
      </c>
      <c r="H389" s="21">
        <f t="shared" si="15"/>
        <v>0</v>
      </c>
      <c r="I389" s="21">
        <f t="shared" si="15"/>
        <v>0</v>
      </c>
      <c r="J389" s="21"/>
      <c r="K389" s="21"/>
      <c r="L389" s="21">
        <v>0</v>
      </c>
      <c r="M389" s="21"/>
    </row>
    <row r="390" spans="1:13" ht="15.75" x14ac:dyDescent="0.25">
      <c r="A390" s="58"/>
      <c r="B390" s="20"/>
      <c r="C390" s="55"/>
      <c r="D390" s="54"/>
      <c r="E390" s="24">
        <v>2025</v>
      </c>
      <c r="F390" s="21">
        <f t="shared" si="11"/>
        <v>261953</v>
      </c>
      <c r="G390" s="21">
        <v>261953</v>
      </c>
      <c r="H390" s="21">
        <f t="shared" si="15"/>
        <v>0</v>
      </c>
      <c r="I390" s="21">
        <f t="shared" si="15"/>
        <v>0</v>
      </c>
      <c r="J390" s="21"/>
      <c r="K390" s="21"/>
      <c r="L390" s="21">
        <v>0</v>
      </c>
      <c r="M390" s="21" t="s">
        <v>62</v>
      </c>
    </row>
    <row r="391" spans="1:13" s="4" customFormat="1" ht="15.75" x14ac:dyDescent="0.25">
      <c r="A391" s="58"/>
      <c r="B391" s="20"/>
      <c r="C391" s="55"/>
      <c r="D391" s="54"/>
      <c r="E391" s="24">
        <v>2026</v>
      </c>
      <c r="F391" s="21">
        <f t="shared" si="11"/>
        <v>0</v>
      </c>
      <c r="G391" s="21">
        <v>0</v>
      </c>
      <c r="H391" s="21">
        <f t="shared" si="15"/>
        <v>0</v>
      </c>
      <c r="I391" s="21">
        <f t="shared" si="15"/>
        <v>0</v>
      </c>
      <c r="J391" s="21"/>
      <c r="K391" s="21"/>
      <c r="L391" s="21">
        <v>0</v>
      </c>
      <c r="M391" s="21"/>
    </row>
    <row r="392" spans="1:13" s="4" customFormat="1" ht="33.75" customHeight="1" x14ac:dyDescent="0.25">
      <c r="A392" s="58"/>
      <c r="B392" s="20"/>
      <c r="C392" s="54" t="s">
        <v>15</v>
      </c>
      <c r="D392" s="54" t="s">
        <v>45</v>
      </c>
      <c r="E392" s="21" t="s">
        <v>44</v>
      </c>
      <c r="F392" s="21">
        <f t="shared" si="11"/>
        <v>120201.60000000001</v>
      </c>
      <c r="G392" s="33">
        <f>G393+G394+G395+G397+G396+G398+G399</f>
        <v>120201.60000000001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 t="s">
        <v>72</v>
      </c>
    </row>
    <row r="393" spans="1:13" s="4" customFormat="1" ht="15.75" x14ac:dyDescent="0.25">
      <c r="A393" s="58"/>
      <c r="B393" s="20"/>
      <c r="C393" s="54"/>
      <c r="D393" s="54"/>
      <c r="E393" s="24">
        <v>2020</v>
      </c>
      <c r="F393" s="21">
        <f t="shared" si="11"/>
        <v>0</v>
      </c>
      <c r="G393" s="38">
        <v>0</v>
      </c>
      <c r="H393" s="21">
        <f t="shared" ref="H393:I399" si="16">176435.6+20000-196435.6</f>
        <v>0</v>
      </c>
      <c r="I393" s="21">
        <f t="shared" si="16"/>
        <v>0</v>
      </c>
      <c r="J393" s="21"/>
      <c r="K393" s="21"/>
      <c r="L393" s="21">
        <v>0</v>
      </c>
      <c r="M393" s="37"/>
    </row>
    <row r="394" spans="1:13" s="4" customFormat="1" ht="21.75" customHeight="1" x14ac:dyDescent="0.25">
      <c r="A394" s="58"/>
      <c r="B394" s="20"/>
      <c r="C394" s="54"/>
      <c r="D394" s="54"/>
      <c r="E394" s="24">
        <v>2021</v>
      </c>
      <c r="F394" s="21">
        <f t="shared" si="11"/>
        <v>8650</v>
      </c>
      <c r="G394" s="21">
        <v>8650</v>
      </c>
      <c r="H394" s="21">
        <f t="shared" si="16"/>
        <v>0</v>
      </c>
      <c r="I394" s="21">
        <f t="shared" si="16"/>
        <v>0</v>
      </c>
      <c r="J394" s="21"/>
      <c r="K394" s="21"/>
      <c r="L394" s="21">
        <v>0</v>
      </c>
      <c r="M394" s="21" t="s">
        <v>53</v>
      </c>
    </row>
    <row r="395" spans="1:13" ht="15.75" x14ac:dyDescent="0.25">
      <c r="A395" s="58"/>
      <c r="B395" s="20"/>
      <c r="C395" s="54"/>
      <c r="D395" s="54"/>
      <c r="E395" s="24">
        <v>2022</v>
      </c>
      <c r="F395" s="21">
        <f t="shared" si="11"/>
        <v>0</v>
      </c>
      <c r="G395" s="21">
        <v>0</v>
      </c>
      <c r="H395" s="21">
        <f t="shared" si="16"/>
        <v>0</v>
      </c>
      <c r="I395" s="21">
        <f t="shared" si="16"/>
        <v>0</v>
      </c>
      <c r="J395" s="21"/>
      <c r="K395" s="21"/>
      <c r="L395" s="21">
        <v>0</v>
      </c>
      <c r="M395" s="21"/>
    </row>
    <row r="396" spans="1:13" ht="15.75" x14ac:dyDescent="0.25">
      <c r="A396" s="58"/>
      <c r="B396" s="20"/>
      <c r="C396" s="54"/>
      <c r="D396" s="54"/>
      <c r="E396" s="24">
        <v>2023</v>
      </c>
      <c r="F396" s="21">
        <f t="shared" si="11"/>
        <v>0</v>
      </c>
      <c r="G396" s="21">
        <v>0</v>
      </c>
      <c r="H396" s="21">
        <f t="shared" si="16"/>
        <v>0</v>
      </c>
      <c r="I396" s="21">
        <f t="shared" si="16"/>
        <v>0</v>
      </c>
      <c r="J396" s="21"/>
      <c r="K396" s="21"/>
      <c r="L396" s="21">
        <v>0</v>
      </c>
      <c r="M396" s="21"/>
    </row>
    <row r="397" spans="1:13" ht="15.75" x14ac:dyDescent="0.25">
      <c r="A397" s="58"/>
      <c r="B397" s="20"/>
      <c r="C397" s="54"/>
      <c r="D397" s="54"/>
      <c r="E397" s="24">
        <v>2024</v>
      </c>
      <c r="F397" s="21">
        <f t="shared" si="11"/>
        <v>0</v>
      </c>
      <c r="G397" s="21">
        <v>0</v>
      </c>
      <c r="H397" s="21">
        <f t="shared" si="16"/>
        <v>0</v>
      </c>
      <c r="I397" s="21">
        <f t="shared" si="16"/>
        <v>0</v>
      </c>
      <c r="J397" s="21"/>
      <c r="K397" s="21"/>
      <c r="L397" s="21">
        <v>0</v>
      </c>
      <c r="M397" s="21"/>
    </row>
    <row r="398" spans="1:13" ht="15.75" x14ac:dyDescent="0.25">
      <c r="A398" s="58"/>
      <c r="B398" s="20"/>
      <c r="C398" s="54"/>
      <c r="D398" s="54"/>
      <c r="E398" s="24">
        <v>2025</v>
      </c>
      <c r="F398" s="21">
        <f t="shared" si="11"/>
        <v>0</v>
      </c>
      <c r="G398" s="21">
        <v>0</v>
      </c>
      <c r="H398" s="21">
        <f t="shared" si="16"/>
        <v>0</v>
      </c>
      <c r="I398" s="21">
        <f t="shared" si="16"/>
        <v>0</v>
      </c>
      <c r="J398" s="21"/>
      <c r="K398" s="21"/>
      <c r="L398" s="21">
        <v>0</v>
      </c>
      <c r="M398" s="21"/>
    </row>
    <row r="399" spans="1:13" s="4" customFormat="1" ht="20.25" customHeight="1" x14ac:dyDescent="0.25">
      <c r="A399" s="58"/>
      <c r="B399" s="20"/>
      <c r="C399" s="54"/>
      <c r="D399" s="54"/>
      <c r="E399" s="24">
        <v>2026</v>
      </c>
      <c r="F399" s="21">
        <f t="shared" si="11"/>
        <v>111551.6</v>
      </c>
      <c r="G399" s="21">
        <v>111551.6</v>
      </c>
      <c r="H399" s="21">
        <f t="shared" si="16"/>
        <v>0</v>
      </c>
      <c r="I399" s="21">
        <f t="shared" si="16"/>
        <v>0</v>
      </c>
      <c r="J399" s="21"/>
      <c r="K399" s="21"/>
      <c r="L399" s="21">
        <v>0</v>
      </c>
      <c r="M399" s="21" t="s">
        <v>63</v>
      </c>
    </row>
    <row r="400" spans="1:13" s="4" customFormat="1" ht="32.25" customHeight="1" x14ac:dyDescent="0.25">
      <c r="A400" s="58"/>
      <c r="B400" s="20"/>
      <c r="C400" s="69" t="s">
        <v>102</v>
      </c>
      <c r="D400" s="54" t="s">
        <v>45</v>
      </c>
      <c r="E400" s="21" t="s">
        <v>44</v>
      </c>
      <c r="F400" s="22">
        <f t="shared" si="11"/>
        <v>269298.3</v>
      </c>
      <c r="G400" s="25">
        <f>G407</f>
        <v>269298.3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1" t="s">
        <v>72</v>
      </c>
    </row>
    <row r="401" spans="1:13" s="4" customFormat="1" ht="15.75" x14ac:dyDescent="0.25">
      <c r="A401" s="58"/>
      <c r="B401" s="20"/>
      <c r="C401" s="69"/>
      <c r="D401" s="54"/>
      <c r="E401" s="24">
        <v>2020</v>
      </c>
      <c r="F401" s="22">
        <f t="shared" si="11"/>
        <v>0</v>
      </c>
      <c r="G401" s="25">
        <f t="shared" ref="G401:G406" si="17">44697.58-29697.58-4700-10000-300</f>
        <v>0</v>
      </c>
      <c r="H401" s="22">
        <f t="shared" ref="H401:I407" si="18">176435.6+20000-196435.6</f>
        <v>0</v>
      </c>
      <c r="I401" s="22">
        <f t="shared" si="18"/>
        <v>0</v>
      </c>
      <c r="J401" s="22"/>
      <c r="K401" s="22"/>
      <c r="L401" s="22">
        <v>0</v>
      </c>
      <c r="M401" s="21"/>
    </row>
    <row r="402" spans="1:13" s="4" customFormat="1" ht="15.75" x14ac:dyDescent="0.25">
      <c r="A402" s="58"/>
      <c r="B402" s="20"/>
      <c r="C402" s="69"/>
      <c r="D402" s="54"/>
      <c r="E402" s="24">
        <v>2021</v>
      </c>
      <c r="F402" s="22">
        <f t="shared" si="11"/>
        <v>0</v>
      </c>
      <c r="G402" s="25">
        <f t="shared" si="17"/>
        <v>0</v>
      </c>
      <c r="H402" s="22">
        <f t="shared" si="18"/>
        <v>0</v>
      </c>
      <c r="I402" s="22">
        <f t="shared" si="18"/>
        <v>0</v>
      </c>
      <c r="J402" s="22"/>
      <c r="K402" s="22"/>
      <c r="L402" s="22">
        <v>0</v>
      </c>
      <c r="M402" s="21"/>
    </row>
    <row r="403" spans="1:13" ht="15.75" x14ac:dyDescent="0.25">
      <c r="A403" s="58"/>
      <c r="B403" s="20"/>
      <c r="C403" s="69"/>
      <c r="D403" s="54"/>
      <c r="E403" s="24">
        <v>2022</v>
      </c>
      <c r="F403" s="22">
        <f t="shared" si="11"/>
        <v>0</v>
      </c>
      <c r="G403" s="25">
        <f t="shared" si="17"/>
        <v>0</v>
      </c>
      <c r="H403" s="22">
        <f t="shared" si="18"/>
        <v>0</v>
      </c>
      <c r="I403" s="22">
        <f t="shared" si="18"/>
        <v>0</v>
      </c>
      <c r="J403" s="22"/>
      <c r="K403" s="22"/>
      <c r="L403" s="22">
        <v>0</v>
      </c>
      <c r="M403" s="21"/>
    </row>
    <row r="404" spans="1:13" ht="15.75" x14ac:dyDescent="0.25">
      <c r="A404" s="58"/>
      <c r="B404" s="20"/>
      <c r="C404" s="69"/>
      <c r="D404" s="54"/>
      <c r="E404" s="24">
        <v>2023</v>
      </c>
      <c r="F404" s="22">
        <f t="shared" si="11"/>
        <v>0</v>
      </c>
      <c r="G404" s="25">
        <f t="shared" si="17"/>
        <v>0</v>
      </c>
      <c r="H404" s="22">
        <f t="shared" si="18"/>
        <v>0</v>
      </c>
      <c r="I404" s="22">
        <f t="shared" si="18"/>
        <v>0</v>
      </c>
      <c r="J404" s="22"/>
      <c r="K404" s="22"/>
      <c r="L404" s="22">
        <v>0</v>
      </c>
      <c r="M404" s="21"/>
    </row>
    <row r="405" spans="1:13" ht="15.75" x14ac:dyDescent="0.25">
      <c r="A405" s="58"/>
      <c r="B405" s="20"/>
      <c r="C405" s="69"/>
      <c r="D405" s="54"/>
      <c r="E405" s="24">
        <v>2024</v>
      </c>
      <c r="F405" s="22">
        <f t="shared" si="11"/>
        <v>0</v>
      </c>
      <c r="G405" s="25">
        <f t="shared" si="17"/>
        <v>0</v>
      </c>
      <c r="H405" s="22">
        <f t="shared" si="18"/>
        <v>0</v>
      </c>
      <c r="I405" s="22">
        <f t="shared" si="18"/>
        <v>0</v>
      </c>
      <c r="J405" s="22"/>
      <c r="K405" s="22"/>
      <c r="L405" s="22">
        <v>0</v>
      </c>
      <c r="M405" s="21"/>
    </row>
    <row r="406" spans="1:13" ht="15.75" x14ac:dyDescent="0.25">
      <c r="A406" s="58"/>
      <c r="B406" s="20"/>
      <c r="C406" s="69"/>
      <c r="D406" s="54"/>
      <c r="E406" s="24">
        <v>2025</v>
      </c>
      <c r="F406" s="22">
        <f t="shared" si="11"/>
        <v>0</v>
      </c>
      <c r="G406" s="25">
        <f t="shared" si="17"/>
        <v>0</v>
      </c>
      <c r="H406" s="22">
        <f t="shared" si="18"/>
        <v>0</v>
      </c>
      <c r="I406" s="22">
        <f t="shared" si="18"/>
        <v>0</v>
      </c>
      <c r="J406" s="22"/>
      <c r="K406" s="22"/>
      <c r="L406" s="22">
        <v>0</v>
      </c>
      <c r="M406" s="21"/>
    </row>
    <row r="407" spans="1:13" s="4" customFormat="1" ht="15.75" x14ac:dyDescent="0.25">
      <c r="A407" s="58"/>
      <c r="B407" s="20"/>
      <c r="C407" s="69"/>
      <c r="D407" s="54"/>
      <c r="E407" s="24">
        <v>2026</v>
      </c>
      <c r="F407" s="22">
        <f t="shared" si="11"/>
        <v>269298.3</v>
      </c>
      <c r="G407" s="22">
        <v>269298.3</v>
      </c>
      <c r="H407" s="22">
        <f t="shared" si="18"/>
        <v>0</v>
      </c>
      <c r="I407" s="22">
        <f t="shared" si="18"/>
        <v>0</v>
      </c>
      <c r="J407" s="22"/>
      <c r="K407" s="22"/>
      <c r="L407" s="22">
        <v>0</v>
      </c>
      <c r="M407" s="21" t="s">
        <v>103</v>
      </c>
    </row>
    <row r="408" spans="1:13" s="4" customFormat="1" ht="38.25" customHeight="1" x14ac:dyDescent="0.25">
      <c r="A408" s="58"/>
      <c r="B408" s="20"/>
      <c r="C408" s="55" t="s">
        <v>104</v>
      </c>
      <c r="D408" s="54" t="s">
        <v>45</v>
      </c>
      <c r="E408" s="21" t="s">
        <v>44</v>
      </c>
      <c r="F408" s="22">
        <f t="shared" si="11"/>
        <v>27628</v>
      </c>
      <c r="G408" s="25">
        <f>G415</f>
        <v>27628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1" t="s">
        <v>72</v>
      </c>
    </row>
    <row r="409" spans="1:13" s="4" customFormat="1" ht="15.75" x14ac:dyDescent="0.25">
      <c r="A409" s="58"/>
      <c r="B409" s="20"/>
      <c r="C409" s="55"/>
      <c r="D409" s="54"/>
      <c r="E409" s="24">
        <v>2020</v>
      </c>
      <c r="F409" s="22">
        <f t="shared" si="11"/>
        <v>0</v>
      </c>
      <c r="G409" s="25">
        <v>0</v>
      </c>
      <c r="H409" s="22">
        <f t="shared" ref="H409:I415" si="19">176435.6+20000-196435.6</f>
        <v>0</v>
      </c>
      <c r="I409" s="22">
        <f t="shared" si="19"/>
        <v>0</v>
      </c>
      <c r="J409" s="22"/>
      <c r="K409" s="22"/>
      <c r="L409" s="22">
        <v>0</v>
      </c>
      <c r="M409" s="21"/>
    </row>
    <row r="410" spans="1:13" s="4" customFormat="1" ht="15.75" x14ac:dyDescent="0.25">
      <c r="A410" s="58"/>
      <c r="B410" s="20"/>
      <c r="C410" s="55"/>
      <c r="D410" s="54"/>
      <c r="E410" s="24">
        <v>2021</v>
      </c>
      <c r="F410" s="22">
        <f t="shared" si="11"/>
        <v>0</v>
      </c>
      <c r="G410" s="25">
        <v>0</v>
      </c>
      <c r="H410" s="22">
        <f t="shared" si="19"/>
        <v>0</v>
      </c>
      <c r="I410" s="22">
        <f t="shared" si="19"/>
        <v>0</v>
      </c>
      <c r="J410" s="22"/>
      <c r="K410" s="22"/>
      <c r="L410" s="22">
        <v>0</v>
      </c>
      <c r="M410" s="21"/>
    </row>
    <row r="411" spans="1:13" ht="13.5" customHeight="1" x14ac:dyDescent="0.25">
      <c r="A411" s="58"/>
      <c r="B411" s="20"/>
      <c r="C411" s="55"/>
      <c r="D411" s="54"/>
      <c r="E411" s="24">
        <v>2022</v>
      </c>
      <c r="F411" s="22">
        <f t="shared" si="11"/>
        <v>0</v>
      </c>
      <c r="G411" s="25">
        <v>0</v>
      </c>
      <c r="H411" s="22">
        <f t="shared" si="19"/>
        <v>0</v>
      </c>
      <c r="I411" s="22">
        <f t="shared" si="19"/>
        <v>0</v>
      </c>
      <c r="J411" s="22"/>
      <c r="K411" s="22"/>
      <c r="L411" s="22">
        <v>0</v>
      </c>
      <c r="M411" s="21"/>
    </row>
    <row r="412" spans="1:13" ht="15.75" x14ac:dyDescent="0.25">
      <c r="A412" s="58"/>
      <c r="B412" s="20"/>
      <c r="C412" s="55"/>
      <c r="D412" s="54"/>
      <c r="E412" s="24">
        <v>2023</v>
      </c>
      <c r="F412" s="22">
        <f t="shared" si="11"/>
        <v>0</v>
      </c>
      <c r="G412" s="25">
        <v>0</v>
      </c>
      <c r="H412" s="22">
        <f t="shared" si="19"/>
        <v>0</v>
      </c>
      <c r="I412" s="22">
        <f t="shared" si="19"/>
        <v>0</v>
      </c>
      <c r="J412" s="22"/>
      <c r="K412" s="22"/>
      <c r="L412" s="22">
        <v>0</v>
      </c>
      <c r="M412" s="21"/>
    </row>
    <row r="413" spans="1:13" ht="15.75" x14ac:dyDescent="0.25">
      <c r="A413" s="58"/>
      <c r="B413" s="20"/>
      <c r="C413" s="55"/>
      <c r="D413" s="54"/>
      <c r="E413" s="24">
        <v>2024</v>
      </c>
      <c r="F413" s="22">
        <f t="shared" si="11"/>
        <v>0</v>
      </c>
      <c r="G413" s="25">
        <v>0</v>
      </c>
      <c r="H413" s="22">
        <f t="shared" si="19"/>
        <v>0</v>
      </c>
      <c r="I413" s="22">
        <f t="shared" si="19"/>
        <v>0</v>
      </c>
      <c r="J413" s="22"/>
      <c r="K413" s="22"/>
      <c r="L413" s="22">
        <v>0</v>
      </c>
      <c r="M413" s="21"/>
    </row>
    <row r="414" spans="1:13" ht="15.75" x14ac:dyDescent="0.25">
      <c r="A414" s="58"/>
      <c r="B414" s="20"/>
      <c r="C414" s="55"/>
      <c r="D414" s="54"/>
      <c r="E414" s="24">
        <v>2025</v>
      </c>
      <c r="F414" s="22">
        <f t="shared" si="11"/>
        <v>0</v>
      </c>
      <c r="G414" s="25">
        <v>0</v>
      </c>
      <c r="H414" s="22">
        <f t="shared" si="19"/>
        <v>0</v>
      </c>
      <c r="I414" s="22">
        <f t="shared" si="19"/>
        <v>0</v>
      </c>
      <c r="J414" s="22"/>
      <c r="K414" s="22"/>
      <c r="L414" s="22">
        <v>0</v>
      </c>
      <c r="M414" s="21"/>
    </row>
    <row r="415" spans="1:13" s="4" customFormat="1" ht="15.75" x14ac:dyDescent="0.25">
      <c r="A415" s="58"/>
      <c r="B415" s="20"/>
      <c r="C415" s="55"/>
      <c r="D415" s="54"/>
      <c r="E415" s="24">
        <v>2026</v>
      </c>
      <c r="F415" s="22">
        <f t="shared" si="11"/>
        <v>27628</v>
      </c>
      <c r="G415" s="22">
        <v>27628</v>
      </c>
      <c r="H415" s="22">
        <f t="shared" si="19"/>
        <v>0</v>
      </c>
      <c r="I415" s="22">
        <f t="shared" si="19"/>
        <v>0</v>
      </c>
      <c r="J415" s="22"/>
      <c r="K415" s="22"/>
      <c r="L415" s="22">
        <v>0</v>
      </c>
      <c r="M415" s="21" t="s">
        <v>105</v>
      </c>
    </row>
    <row r="416" spans="1:13" s="4" customFormat="1" ht="35.25" customHeight="1" x14ac:dyDescent="0.25">
      <c r="A416" s="58"/>
      <c r="B416" s="20"/>
      <c r="C416" s="54" t="s">
        <v>106</v>
      </c>
      <c r="D416" s="54" t="s">
        <v>45</v>
      </c>
      <c r="E416" s="21" t="s">
        <v>44</v>
      </c>
      <c r="F416" s="22">
        <f t="shared" si="11"/>
        <v>6629</v>
      </c>
      <c r="G416" s="22">
        <f>G420</f>
        <v>6629</v>
      </c>
      <c r="H416" s="22">
        <v>0</v>
      </c>
      <c r="I416" s="22">
        <v>0</v>
      </c>
      <c r="J416" s="23"/>
      <c r="K416" s="22">
        <v>0</v>
      </c>
      <c r="L416" s="22">
        <v>0</v>
      </c>
      <c r="M416" s="21" t="s">
        <v>72</v>
      </c>
    </row>
    <row r="417" spans="1:13" s="4" customFormat="1" ht="15.75" x14ac:dyDescent="0.25">
      <c r="A417" s="58"/>
      <c r="B417" s="20"/>
      <c r="C417" s="54"/>
      <c r="D417" s="54"/>
      <c r="E417" s="24">
        <v>2020</v>
      </c>
      <c r="F417" s="22">
        <f t="shared" si="11"/>
        <v>0</v>
      </c>
      <c r="G417" s="22">
        <v>0</v>
      </c>
      <c r="H417" s="22">
        <f t="shared" ref="H417:I423" si="20">176435.6+20000-196435.6</f>
        <v>0</v>
      </c>
      <c r="I417" s="22">
        <f t="shared" si="20"/>
        <v>0</v>
      </c>
      <c r="J417" s="22"/>
      <c r="K417" s="22"/>
      <c r="L417" s="22">
        <v>0</v>
      </c>
      <c r="M417" s="21"/>
    </row>
    <row r="418" spans="1:13" s="4" customFormat="1" ht="15.75" x14ac:dyDescent="0.25">
      <c r="A418" s="58"/>
      <c r="B418" s="20"/>
      <c r="C418" s="54"/>
      <c r="D418" s="54"/>
      <c r="E418" s="24">
        <v>2021</v>
      </c>
      <c r="F418" s="22">
        <f t="shared" si="11"/>
        <v>0</v>
      </c>
      <c r="G418" s="22">
        <v>0</v>
      </c>
      <c r="H418" s="22">
        <f t="shared" si="20"/>
        <v>0</v>
      </c>
      <c r="I418" s="22">
        <f t="shared" si="20"/>
        <v>0</v>
      </c>
      <c r="J418" s="22"/>
      <c r="K418" s="22"/>
      <c r="L418" s="22">
        <v>0</v>
      </c>
      <c r="M418" s="21"/>
    </row>
    <row r="419" spans="1:13" ht="15.75" x14ac:dyDescent="0.25">
      <c r="A419" s="11"/>
      <c r="B419" s="12"/>
      <c r="C419" s="54"/>
      <c r="D419" s="54"/>
      <c r="E419" s="24">
        <v>2022</v>
      </c>
      <c r="F419" s="22">
        <f t="shared" si="11"/>
        <v>0</v>
      </c>
      <c r="G419" s="22">
        <v>0</v>
      </c>
      <c r="H419" s="22">
        <f t="shared" si="20"/>
        <v>0</v>
      </c>
      <c r="I419" s="22">
        <f t="shared" si="20"/>
        <v>0</v>
      </c>
      <c r="J419" s="22"/>
      <c r="K419" s="22"/>
      <c r="L419" s="22">
        <v>0</v>
      </c>
      <c r="M419" s="21"/>
    </row>
    <row r="420" spans="1:13" ht="15.75" x14ac:dyDescent="0.25">
      <c r="A420" s="13"/>
      <c r="B420" s="14"/>
      <c r="C420" s="54"/>
      <c r="D420" s="54"/>
      <c r="E420" s="24">
        <v>2023</v>
      </c>
      <c r="F420" s="22">
        <f t="shared" si="11"/>
        <v>6629</v>
      </c>
      <c r="G420" s="22">
        <v>6629</v>
      </c>
      <c r="H420" s="22">
        <f t="shared" si="20"/>
        <v>0</v>
      </c>
      <c r="I420" s="22">
        <f t="shared" si="20"/>
        <v>0</v>
      </c>
      <c r="J420" s="22"/>
      <c r="K420" s="22"/>
      <c r="L420" s="22">
        <v>0</v>
      </c>
      <c r="M420" s="21" t="s">
        <v>53</v>
      </c>
    </row>
    <row r="421" spans="1:13" ht="15.75" x14ac:dyDescent="0.25">
      <c r="A421" s="7"/>
      <c r="B421" s="8"/>
      <c r="C421" s="54"/>
      <c r="D421" s="54"/>
      <c r="E421" s="24">
        <v>2024</v>
      </c>
      <c r="F421" s="22">
        <f t="shared" si="11"/>
        <v>0</v>
      </c>
      <c r="G421" s="22">
        <v>0</v>
      </c>
      <c r="H421" s="22">
        <f t="shared" si="20"/>
        <v>0</v>
      </c>
      <c r="I421" s="22">
        <f t="shared" si="20"/>
        <v>0</v>
      </c>
      <c r="J421" s="22"/>
      <c r="K421" s="22"/>
      <c r="L421" s="22">
        <v>0</v>
      </c>
      <c r="M421" s="21"/>
    </row>
    <row r="422" spans="1:13" ht="18.75" x14ac:dyDescent="0.25">
      <c r="A422" s="15"/>
      <c r="B422" s="16"/>
      <c r="C422" s="54"/>
      <c r="D422" s="54"/>
      <c r="E422" s="24">
        <v>2025</v>
      </c>
      <c r="F422" s="22">
        <f t="shared" si="11"/>
        <v>0</v>
      </c>
      <c r="G422" s="22">
        <v>0</v>
      </c>
      <c r="H422" s="22">
        <f t="shared" si="20"/>
        <v>0</v>
      </c>
      <c r="I422" s="22">
        <f t="shared" si="20"/>
        <v>0</v>
      </c>
      <c r="J422" s="22"/>
      <c r="K422" s="22"/>
      <c r="L422" s="22">
        <v>0</v>
      </c>
      <c r="M422" s="21"/>
    </row>
    <row r="423" spans="1:13" ht="15.75" x14ac:dyDescent="0.25">
      <c r="C423" s="54"/>
      <c r="D423" s="54"/>
      <c r="E423" s="24">
        <v>2026</v>
      </c>
      <c r="F423" s="22">
        <f t="shared" si="11"/>
        <v>0</v>
      </c>
      <c r="G423" s="22">
        <v>0</v>
      </c>
      <c r="H423" s="22">
        <f t="shared" si="20"/>
        <v>0</v>
      </c>
      <c r="I423" s="22">
        <f t="shared" si="20"/>
        <v>0</v>
      </c>
      <c r="J423" s="22"/>
      <c r="K423" s="22"/>
      <c r="L423" s="22">
        <v>0</v>
      </c>
      <c r="M423" s="21"/>
    </row>
    <row r="424" spans="1:13" ht="39.75" customHeight="1" x14ac:dyDescent="0.25">
      <c r="C424" s="54" t="s">
        <v>107</v>
      </c>
      <c r="D424" s="54" t="s">
        <v>45</v>
      </c>
      <c r="E424" s="21" t="s">
        <v>44</v>
      </c>
      <c r="F424" s="22">
        <f t="shared" si="11"/>
        <v>6068.1</v>
      </c>
      <c r="G424" s="22">
        <f>G428</f>
        <v>6068.1</v>
      </c>
      <c r="H424" s="22">
        <v>0</v>
      </c>
      <c r="I424" s="22">
        <v>0</v>
      </c>
      <c r="J424" s="23"/>
      <c r="K424" s="22">
        <v>0</v>
      </c>
      <c r="L424" s="22">
        <v>0</v>
      </c>
      <c r="M424" s="21" t="s">
        <v>72</v>
      </c>
    </row>
    <row r="425" spans="1:13" ht="15.75" x14ac:dyDescent="0.25">
      <c r="C425" s="54"/>
      <c r="D425" s="54"/>
      <c r="E425" s="24">
        <v>2020</v>
      </c>
      <c r="F425" s="22">
        <f t="shared" si="11"/>
        <v>0</v>
      </c>
      <c r="G425" s="22">
        <v>0</v>
      </c>
      <c r="H425" s="22">
        <f t="shared" ref="H425:I431" si="21">176435.6+20000-196435.6</f>
        <v>0</v>
      </c>
      <c r="I425" s="22">
        <f t="shared" si="21"/>
        <v>0</v>
      </c>
      <c r="J425" s="22"/>
      <c r="K425" s="22"/>
      <c r="L425" s="22">
        <v>0</v>
      </c>
      <c r="M425" s="21"/>
    </row>
    <row r="426" spans="1:13" ht="15.75" x14ac:dyDescent="0.25">
      <c r="C426" s="54"/>
      <c r="D426" s="54"/>
      <c r="E426" s="24">
        <v>2021</v>
      </c>
      <c r="F426" s="22">
        <f t="shared" si="11"/>
        <v>0</v>
      </c>
      <c r="G426" s="22">
        <v>0</v>
      </c>
      <c r="H426" s="22">
        <f t="shared" si="21"/>
        <v>0</v>
      </c>
      <c r="I426" s="22">
        <f t="shared" si="21"/>
        <v>0</v>
      </c>
      <c r="J426" s="22"/>
      <c r="K426" s="22"/>
      <c r="L426" s="22">
        <v>0</v>
      </c>
      <c r="M426" s="21"/>
    </row>
    <row r="427" spans="1:13" ht="15.75" x14ac:dyDescent="0.25">
      <c r="C427" s="54"/>
      <c r="D427" s="54"/>
      <c r="E427" s="24">
        <v>2022</v>
      </c>
      <c r="F427" s="22">
        <f t="shared" si="11"/>
        <v>0</v>
      </c>
      <c r="G427" s="22">
        <v>0</v>
      </c>
      <c r="H427" s="22">
        <f t="shared" si="21"/>
        <v>0</v>
      </c>
      <c r="I427" s="22">
        <f t="shared" si="21"/>
        <v>0</v>
      </c>
      <c r="J427" s="22"/>
      <c r="K427" s="22"/>
      <c r="L427" s="22">
        <v>0</v>
      </c>
      <c r="M427" s="21"/>
    </row>
    <row r="428" spans="1:13" ht="15.75" x14ac:dyDescent="0.25">
      <c r="C428" s="54"/>
      <c r="D428" s="54"/>
      <c r="E428" s="24">
        <v>2023</v>
      </c>
      <c r="F428" s="22">
        <f t="shared" si="11"/>
        <v>6068.1</v>
      </c>
      <c r="G428" s="22">
        <v>6068.1</v>
      </c>
      <c r="H428" s="22">
        <f t="shared" si="21"/>
        <v>0</v>
      </c>
      <c r="I428" s="22">
        <f t="shared" si="21"/>
        <v>0</v>
      </c>
      <c r="J428" s="22"/>
      <c r="K428" s="22"/>
      <c r="L428" s="22">
        <v>0</v>
      </c>
      <c r="M428" s="21" t="s">
        <v>53</v>
      </c>
    </row>
    <row r="429" spans="1:13" ht="15.75" x14ac:dyDescent="0.25">
      <c r="C429" s="54"/>
      <c r="D429" s="54"/>
      <c r="E429" s="24">
        <v>2024</v>
      </c>
      <c r="F429" s="22">
        <f t="shared" si="11"/>
        <v>0</v>
      </c>
      <c r="G429" s="22">
        <v>0</v>
      </c>
      <c r="H429" s="22">
        <f t="shared" si="21"/>
        <v>0</v>
      </c>
      <c r="I429" s="22">
        <f t="shared" si="21"/>
        <v>0</v>
      </c>
      <c r="J429" s="22"/>
      <c r="K429" s="22"/>
      <c r="L429" s="22">
        <v>0</v>
      </c>
      <c r="M429" s="21"/>
    </row>
    <row r="430" spans="1:13" ht="15.75" x14ac:dyDescent="0.25">
      <c r="C430" s="54"/>
      <c r="D430" s="54"/>
      <c r="E430" s="24">
        <v>2025</v>
      </c>
      <c r="F430" s="22">
        <f t="shared" si="11"/>
        <v>0</v>
      </c>
      <c r="G430" s="22">
        <v>0</v>
      </c>
      <c r="H430" s="22">
        <f t="shared" si="21"/>
        <v>0</v>
      </c>
      <c r="I430" s="22">
        <f t="shared" si="21"/>
        <v>0</v>
      </c>
      <c r="J430" s="22"/>
      <c r="K430" s="22"/>
      <c r="L430" s="22">
        <v>0</v>
      </c>
      <c r="M430" s="21"/>
    </row>
    <row r="431" spans="1:13" ht="15.75" x14ac:dyDescent="0.25">
      <c r="C431" s="54"/>
      <c r="D431" s="54"/>
      <c r="E431" s="24">
        <v>2026</v>
      </c>
      <c r="F431" s="22">
        <f t="shared" si="11"/>
        <v>0</v>
      </c>
      <c r="G431" s="22">
        <v>0</v>
      </c>
      <c r="H431" s="22">
        <f t="shared" si="21"/>
        <v>0</v>
      </c>
      <c r="I431" s="22">
        <f t="shared" si="21"/>
        <v>0</v>
      </c>
      <c r="J431" s="22"/>
      <c r="K431" s="22"/>
      <c r="L431" s="22">
        <v>0</v>
      </c>
      <c r="M431" s="21"/>
    </row>
    <row r="432" spans="1:13" ht="31.5" x14ac:dyDescent="0.25">
      <c r="C432" s="54" t="s">
        <v>108</v>
      </c>
      <c r="D432" s="54" t="s">
        <v>45</v>
      </c>
      <c r="E432" s="21" t="s">
        <v>44</v>
      </c>
      <c r="F432" s="22">
        <f t="shared" ref="F432:F439" si="22">G432+H432+I432</f>
        <v>80234.3</v>
      </c>
      <c r="G432" s="22">
        <f>G439</f>
        <v>80234.3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1" t="s">
        <v>72</v>
      </c>
    </row>
    <row r="433" spans="3:13" ht="15.75" x14ac:dyDescent="0.25">
      <c r="C433" s="54"/>
      <c r="D433" s="54"/>
      <c r="E433" s="24">
        <v>2020</v>
      </c>
      <c r="F433" s="22">
        <f t="shared" si="22"/>
        <v>0</v>
      </c>
      <c r="G433" s="22">
        <v>0</v>
      </c>
      <c r="H433" s="22">
        <f t="shared" ref="H433:I439" si="23">176435.6+20000-196435.6</f>
        <v>0</v>
      </c>
      <c r="I433" s="22">
        <f t="shared" si="23"/>
        <v>0</v>
      </c>
      <c r="J433" s="22"/>
      <c r="K433" s="22"/>
      <c r="L433" s="22">
        <v>0</v>
      </c>
      <c r="M433" s="21"/>
    </row>
    <row r="434" spans="3:13" ht="15.75" x14ac:dyDescent="0.25">
      <c r="C434" s="54"/>
      <c r="D434" s="54"/>
      <c r="E434" s="24">
        <v>2021</v>
      </c>
      <c r="F434" s="22">
        <f t="shared" si="22"/>
        <v>0</v>
      </c>
      <c r="G434" s="22">
        <v>0</v>
      </c>
      <c r="H434" s="22">
        <f t="shared" si="23"/>
        <v>0</v>
      </c>
      <c r="I434" s="22">
        <f t="shared" si="23"/>
        <v>0</v>
      </c>
      <c r="J434" s="22"/>
      <c r="K434" s="22"/>
      <c r="L434" s="22">
        <v>0</v>
      </c>
      <c r="M434" s="21"/>
    </row>
    <row r="435" spans="3:13" ht="15.75" x14ac:dyDescent="0.25">
      <c r="C435" s="54"/>
      <c r="D435" s="54"/>
      <c r="E435" s="24">
        <v>2022</v>
      </c>
      <c r="F435" s="22">
        <f t="shared" si="22"/>
        <v>0</v>
      </c>
      <c r="G435" s="22">
        <v>0</v>
      </c>
      <c r="H435" s="22">
        <f t="shared" si="23"/>
        <v>0</v>
      </c>
      <c r="I435" s="22">
        <f t="shared" si="23"/>
        <v>0</v>
      </c>
      <c r="J435" s="22"/>
      <c r="K435" s="22"/>
      <c r="L435" s="22">
        <v>0</v>
      </c>
      <c r="M435" s="21"/>
    </row>
    <row r="436" spans="3:13" ht="15.75" x14ac:dyDescent="0.25">
      <c r="C436" s="54"/>
      <c r="D436" s="54"/>
      <c r="E436" s="24">
        <v>2023</v>
      </c>
      <c r="F436" s="22">
        <f t="shared" si="22"/>
        <v>0</v>
      </c>
      <c r="G436" s="22">
        <v>0</v>
      </c>
      <c r="H436" s="22">
        <f t="shared" si="23"/>
        <v>0</v>
      </c>
      <c r="I436" s="22">
        <f t="shared" si="23"/>
        <v>0</v>
      </c>
      <c r="J436" s="22"/>
      <c r="K436" s="22"/>
      <c r="L436" s="22">
        <v>0</v>
      </c>
      <c r="M436" s="21"/>
    </row>
    <row r="437" spans="3:13" ht="15.75" x14ac:dyDescent="0.25">
      <c r="C437" s="54"/>
      <c r="D437" s="54"/>
      <c r="E437" s="24">
        <v>2024</v>
      </c>
      <c r="F437" s="22">
        <f t="shared" si="22"/>
        <v>0</v>
      </c>
      <c r="G437" s="22">
        <v>0</v>
      </c>
      <c r="H437" s="22">
        <f t="shared" si="23"/>
        <v>0</v>
      </c>
      <c r="I437" s="22">
        <f t="shared" si="23"/>
        <v>0</v>
      </c>
      <c r="J437" s="22"/>
      <c r="K437" s="22"/>
      <c r="L437" s="22">
        <v>0</v>
      </c>
      <c r="M437" s="21"/>
    </row>
    <row r="438" spans="3:13" ht="15.75" x14ac:dyDescent="0.25">
      <c r="C438" s="54"/>
      <c r="D438" s="54"/>
      <c r="E438" s="24">
        <v>2025</v>
      </c>
      <c r="F438" s="22">
        <f t="shared" si="22"/>
        <v>0</v>
      </c>
      <c r="G438" s="22">
        <v>0</v>
      </c>
      <c r="H438" s="22">
        <f t="shared" si="23"/>
        <v>0</v>
      </c>
      <c r="I438" s="22">
        <f t="shared" si="23"/>
        <v>0</v>
      </c>
      <c r="J438" s="22"/>
      <c r="K438" s="22"/>
      <c r="L438" s="22">
        <v>0</v>
      </c>
      <c r="M438" s="21"/>
    </row>
    <row r="439" spans="3:13" ht="21.75" customHeight="1" x14ac:dyDescent="0.25">
      <c r="C439" s="54"/>
      <c r="D439" s="54"/>
      <c r="E439" s="24">
        <v>2026</v>
      </c>
      <c r="F439" s="22">
        <f t="shared" si="22"/>
        <v>80234.3</v>
      </c>
      <c r="G439" s="22">
        <v>80234.3</v>
      </c>
      <c r="H439" s="22">
        <f t="shared" si="23"/>
        <v>0</v>
      </c>
      <c r="I439" s="22">
        <f t="shared" si="23"/>
        <v>0</v>
      </c>
      <c r="J439" s="22"/>
      <c r="K439" s="22"/>
      <c r="L439" s="22">
        <v>0</v>
      </c>
      <c r="M439" s="21" t="s">
        <v>109</v>
      </c>
    </row>
    <row r="440" spans="3:13" ht="40.5" customHeight="1" x14ac:dyDescent="0.25">
      <c r="C440" s="54" t="s">
        <v>4</v>
      </c>
      <c r="D440" s="54" t="s">
        <v>45</v>
      </c>
      <c r="E440" s="21" t="s">
        <v>44</v>
      </c>
      <c r="F440" s="21">
        <f>G440+H440+I440+L440</f>
        <v>4979.6000000000004</v>
      </c>
      <c r="G440" s="21">
        <f>G441+G442+G443+G444+G445+G446+G447</f>
        <v>4979.6000000000004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 t="s">
        <v>72</v>
      </c>
    </row>
    <row r="441" spans="3:13" ht="15.75" x14ac:dyDescent="0.25">
      <c r="C441" s="54"/>
      <c r="D441" s="54"/>
      <c r="E441" s="24">
        <v>2020</v>
      </c>
      <c r="F441" s="21">
        <f t="shared" ref="F441:F487" si="24">G441+H441+I441</f>
        <v>0</v>
      </c>
      <c r="G441" s="38">
        <v>0</v>
      </c>
      <c r="H441" s="21">
        <f t="shared" ref="H441:I455" si="25">176435.6+20000-196435.6</f>
        <v>0</v>
      </c>
      <c r="I441" s="21">
        <f t="shared" si="25"/>
        <v>0</v>
      </c>
      <c r="J441" s="21"/>
      <c r="K441" s="21"/>
      <c r="L441" s="21">
        <v>0</v>
      </c>
    </row>
    <row r="442" spans="3:13" ht="15.75" x14ac:dyDescent="0.25">
      <c r="C442" s="54"/>
      <c r="D442" s="54"/>
      <c r="E442" s="24">
        <v>2021</v>
      </c>
      <c r="F442" s="21">
        <f t="shared" si="24"/>
        <v>0</v>
      </c>
      <c r="G442" s="21">
        <v>0</v>
      </c>
      <c r="H442" s="21">
        <f t="shared" si="25"/>
        <v>0</v>
      </c>
      <c r="I442" s="21">
        <f t="shared" si="25"/>
        <v>0</v>
      </c>
      <c r="J442" s="21"/>
      <c r="K442" s="21"/>
      <c r="L442" s="21">
        <v>0</v>
      </c>
      <c r="M442" s="21"/>
    </row>
    <row r="443" spans="3:13" ht="21" customHeight="1" x14ac:dyDescent="0.25">
      <c r="C443" s="54"/>
      <c r="D443" s="54"/>
      <c r="E443" s="24">
        <v>2022</v>
      </c>
      <c r="F443" s="21">
        <f t="shared" si="24"/>
        <v>4979.6000000000004</v>
      </c>
      <c r="G443" s="21">
        <v>4979.6000000000004</v>
      </c>
      <c r="H443" s="21">
        <f t="shared" si="25"/>
        <v>0</v>
      </c>
      <c r="I443" s="21">
        <f t="shared" si="25"/>
        <v>0</v>
      </c>
      <c r="J443" s="21"/>
      <c r="K443" s="21"/>
      <c r="L443" s="21">
        <v>0</v>
      </c>
      <c r="M443" s="21" t="s">
        <v>64</v>
      </c>
    </row>
    <row r="444" spans="3:13" ht="15.75" x14ac:dyDescent="0.25">
      <c r="C444" s="54"/>
      <c r="D444" s="54"/>
      <c r="E444" s="24">
        <v>2023</v>
      </c>
      <c r="F444" s="21">
        <f t="shared" si="24"/>
        <v>0</v>
      </c>
      <c r="G444" s="21">
        <v>0</v>
      </c>
      <c r="H444" s="21">
        <f t="shared" si="25"/>
        <v>0</v>
      </c>
      <c r="I444" s="21">
        <f t="shared" si="25"/>
        <v>0</v>
      </c>
      <c r="J444" s="21"/>
      <c r="K444" s="21"/>
      <c r="L444" s="21">
        <v>0</v>
      </c>
      <c r="M444" s="21"/>
    </row>
    <row r="445" spans="3:13" ht="15.75" x14ac:dyDescent="0.25">
      <c r="C445" s="54"/>
      <c r="D445" s="54"/>
      <c r="E445" s="24">
        <v>2024</v>
      </c>
      <c r="F445" s="21">
        <f t="shared" si="24"/>
        <v>0</v>
      </c>
      <c r="G445" s="21">
        <v>0</v>
      </c>
      <c r="H445" s="21">
        <f t="shared" si="25"/>
        <v>0</v>
      </c>
      <c r="I445" s="21">
        <f t="shared" si="25"/>
        <v>0</v>
      </c>
      <c r="J445" s="21"/>
      <c r="K445" s="21"/>
      <c r="L445" s="21">
        <v>0</v>
      </c>
      <c r="M445" s="21"/>
    </row>
    <row r="446" spans="3:13" ht="15.75" x14ac:dyDescent="0.25">
      <c r="C446" s="54"/>
      <c r="D446" s="54"/>
      <c r="E446" s="24">
        <v>2025</v>
      </c>
      <c r="F446" s="21">
        <f t="shared" si="24"/>
        <v>0</v>
      </c>
      <c r="G446" s="21">
        <v>0</v>
      </c>
      <c r="H446" s="21">
        <f t="shared" si="25"/>
        <v>0</v>
      </c>
      <c r="I446" s="21">
        <f t="shared" si="25"/>
        <v>0</v>
      </c>
      <c r="J446" s="21"/>
      <c r="K446" s="21"/>
      <c r="L446" s="21">
        <v>0</v>
      </c>
      <c r="M446" s="21"/>
    </row>
    <row r="447" spans="3:13" ht="20.25" customHeight="1" x14ac:dyDescent="0.25">
      <c r="C447" s="54"/>
      <c r="D447" s="54"/>
      <c r="E447" s="24">
        <v>2026</v>
      </c>
      <c r="F447" s="21">
        <f t="shared" si="24"/>
        <v>0</v>
      </c>
      <c r="G447" s="21">
        <v>0</v>
      </c>
      <c r="H447" s="21">
        <f t="shared" si="25"/>
        <v>0</v>
      </c>
      <c r="I447" s="21">
        <f t="shared" si="25"/>
        <v>0</v>
      </c>
      <c r="J447" s="21"/>
      <c r="K447" s="21"/>
      <c r="L447" s="21">
        <v>0</v>
      </c>
      <c r="M447" s="21"/>
    </row>
    <row r="448" spans="3:13" ht="33" customHeight="1" x14ac:dyDescent="0.25">
      <c r="C448" s="54" t="s">
        <v>87</v>
      </c>
      <c r="D448" s="54" t="s">
        <v>45</v>
      </c>
      <c r="E448" s="21" t="s">
        <v>44</v>
      </c>
      <c r="F448" s="21">
        <f>G448+H448+I448+L448</f>
        <v>16921.5</v>
      </c>
      <c r="G448" s="21">
        <f>G449+G450+G451+G452+G453+G454+G455</f>
        <v>16921.5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 t="s">
        <v>72</v>
      </c>
    </row>
    <row r="449" spans="3:13" ht="15.75" x14ac:dyDescent="0.25">
      <c r="C449" s="54"/>
      <c r="D449" s="54"/>
      <c r="E449" s="24">
        <v>2020</v>
      </c>
      <c r="F449" s="21">
        <f t="shared" ref="F449:F455" si="26">G449+H449+I449</f>
        <v>0</v>
      </c>
      <c r="G449" s="38">
        <v>0</v>
      </c>
      <c r="H449" s="21">
        <f t="shared" si="25"/>
        <v>0</v>
      </c>
      <c r="I449" s="21">
        <f t="shared" si="25"/>
        <v>0</v>
      </c>
      <c r="J449" s="21"/>
      <c r="K449" s="21"/>
      <c r="L449" s="21">
        <v>0</v>
      </c>
    </row>
    <row r="450" spans="3:13" ht="15.75" x14ac:dyDescent="0.25">
      <c r="C450" s="54"/>
      <c r="D450" s="54"/>
      <c r="E450" s="24">
        <v>2021</v>
      </c>
      <c r="F450" s="21">
        <f t="shared" si="26"/>
        <v>6921.5</v>
      </c>
      <c r="G450" s="21">
        <v>6921.5</v>
      </c>
      <c r="H450" s="21">
        <f t="shared" si="25"/>
        <v>0</v>
      </c>
      <c r="I450" s="21">
        <f t="shared" si="25"/>
        <v>0</v>
      </c>
      <c r="J450" s="21"/>
      <c r="K450" s="21"/>
      <c r="L450" s="21">
        <v>0</v>
      </c>
      <c r="M450" s="21"/>
    </row>
    <row r="451" spans="3:13" ht="15.75" x14ac:dyDescent="0.25">
      <c r="C451" s="54"/>
      <c r="D451" s="54"/>
      <c r="E451" s="24">
        <v>2022</v>
      </c>
      <c r="F451" s="21">
        <f t="shared" si="26"/>
        <v>10000</v>
      </c>
      <c r="G451" s="21">
        <v>10000</v>
      </c>
      <c r="H451" s="21">
        <f t="shared" si="25"/>
        <v>0</v>
      </c>
      <c r="I451" s="21">
        <f t="shared" si="25"/>
        <v>0</v>
      </c>
      <c r="J451" s="21"/>
      <c r="K451" s="21"/>
      <c r="L451" s="21">
        <v>0</v>
      </c>
      <c r="M451" s="21" t="s">
        <v>67</v>
      </c>
    </row>
    <row r="452" spans="3:13" ht="14.25" customHeight="1" x14ac:dyDescent="0.25">
      <c r="C452" s="54"/>
      <c r="D452" s="54"/>
      <c r="E452" s="24">
        <v>2023</v>
      </c>
      <c r="F452" s="21">
        <f t="shared" si="26"/>
        <v>0</v>
      </c>
      <c r="G452" s="21">
        <v>0</v>
      </c>
      <c r="H452" s="21">
        <f t="shared" si="25"/>
        <v>0</v>
      </c>
      <c r="I452" s="21">
        <f t="shared" si="25"/>
        <v>0</v>
      </c>
      <c r="J452" s="21"/>
      <c r="K452" s="21"/>
      <c r="L452" s="21">
        <v>0</v>
      </c>
      <c r="M452" s="21"/>
    </row>
    <row r="453" spans="3:13" ht="13.5" customHeight="1" x14ac:dyDescent="0.25">
      <c r="C453" s="54"/>
      <c r="D453" s="54"/>
      <c r="E453" s="24">
        <v>2024</v>
      </c>
      <c r="F453" s="21">
        <f t="shared" si="26"/>
        <v>0</v>
      </c>
      <c r="G453" s="21">
        <v>0</v>
      </c>
      <c r="H453" s="21">
        <f t="shared" si="25"/>
        <v>0</v>
      </c>
      <c r="I453" s="21">
        <f t="shared" si="25"/>
        <v>0</v>
      </c>
      <c r="J453" s="21"/>
      <c r="K453" s="21"/>
      <c r="L453" s="21">
        <v>0</v>
      </c>
      <c r="M453" s="21"/>
    </row>
    <row r="454" spans="3:13" ht="15.75" x14ac:dyDescent="0.25">
      <c r="C454" s="54"/>
      <c r="D454" s="54"/>
      <c r="E454" s="24">
        <v>2025</v>
      </c>
      <c r="F454" s="21">
        <f t="shared" si="26"/>
        <v>0</v>
      </c>
      <c r="G454" s="21">
        <v>0</v>
      </c>
      <c r="H454" s="21">
        <f t="shared" si="25"/>
        <v>0</v>
      </c>
      <c r="I454" s="21">
        <f t="shared" si="25"/>
        <v>0</v>
      </c>
      <c r="J454" s="21"/>
      <c r="K454" s="21"/>
      <c r="L454" s="21">
        <v>0</v>
      </c>
      <c r="M454" s="21"/>
    </row>
    <row r="455" spans="3:13" ht="15.75" x14ac:dyDescent="0.25">
      <c r="C455" s="54"/>
      <c r="D455" s="54"/>
      <c r="E455" s="24">
        <v>2026</v>
      </c>
      <c r="F455" s="21">
        <f t="shared" si="26"/>
        <v>0</v>
      </c>
      <c r="G455" s="21">
        <v>0</v>
      </c>
      <c r="H455" s="21">
        <f t="shared" si="25"/>
        <v>0</v>
      </c>
      <c r="I455" s="21">
        <f t="shared" si="25"/>
        <v>0</v>
      </c>
      <c r="J455" s="21"/>
      <c r="K455" s="21"/>
      <c r="L455" s="21">
        <v>0</v>
      </c>
      <c r="M455" s="21"/>
    </row>
    <row r="456" spans="3:13" ht="31.5" x14ac:dyDescent="0.25">
      <c r="C456" s="54" t="s">
        <v>5</v>
      </c>
      <c r="D456" s="54" t="s">
        <v>45</v>
      </c>
      <c r="E456" s="21" t="s">
        <v>44</v>
      </c>
      <c r="F456" s="21">
        <f>G456+H456+I456</f>
        <v>11390.1</v>
      </c>
      <c r="G456" s="21">
        <f>G457+G458+G459+G460+G461+G462+G463</f>
        <v>11390.1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 t="s">
        <v>72</v>
      </c>
    </row>
    <row r="457" spans="3:13" ht="15.75" x14ac:dyDescent="0.25">
      <c r="C457" s="54"/>
      <c r="D457" s="54"/>
      <c r="E457" s="24">
        <v>2020</v>
      </c>
      <c r="F457" s="21">
        <f t="shared" si="24"/>
        <v>0</v>
      </c>
      <c r="G457" s="21">
        <v>0</v>
      </c>
      <c r="H457" s="21">
        <f t="shared" ref="H457:I463" si="27">176435.6+20000-196435.6</f>
        <v>0</v>
      </c>
      <c r="I457" s="21">
        <f t="shared" si="27"/>
        <v>0</v>
      </c>
      <c r="J457" s="21"/>
      <c r="K457" s="21"/>
      <c r="L457" s="21">
        <v>0</v>
      </c>
    </row>
    <row r="458" spans="3:13" ht="15.75" x14ac:dyDescent="0.25">
      <c r="C458" s="54"/>
      <c r="D458" s="54"/>
      <c r="E458" s="24">
        <v>2021</v>
      </c>
      <c r="F458" s="21">
        <f t="shared" si="24"/>
        <v>0</v>
      </c>
      <c r="G458" s="21">
        <v>0</v>
      </c>
      <c r="H458" s="21">
        <f t="shared" si="27"/>
        <v>0</v>
      </c>
      <c r="I458" s="21">
        <f t="shared" si="27"/>
        <v>0</v>
      </c>
      <c r="J458" s="21"/>
      <c r="K458" s="21"/>
      <c r="L458" s="21">
        <v>0</v>
      </c>
      <c r="M458" s="21"/>
    </row>
    <row r="459" spans="3:13" ht="15.75" x14ac:dyDescent="0.25">
      <c r="C459" s="54"/>
      <c r="D459" s="54"/>
      <c r="E459" s="24">
        <v>2022</v>
      </c>
      <c r="F459" s="21">
        <f t="shared" si="24"/>
        <v>11390.1</v>
      </c>
      <c r="G459" s="21">
        <v>11390.1</v>
      </c>
      <c r="H459" s="21">
        <f t="shared" si="27"/>
        <v>0</v>
      </c>
      <c r="I459" s="21">
        <f t="shared" si="27"/>
        <v>0</v>
      </c>
      <c r="J459" s="21"/>
      <c r="K459" s="21"/>
      <c r="L459" s="21">
        <v>0</v>
      </c>
      <c r="M459" s="21" t="s">
        <v>79</v>
      </c>
    </row>
    <row r="460" spans="3:13" ht="12.75" customHeight="1" x14ac:dyDescent="0.25">
      <c r="C460" s="54"/>
      <c r="D460" s="54"/>
      <c r="E460" s="24">
        <v>2023</v>
      </c>
      <c r="F460" s="21">
        <f t="shared" si="24"/>
        <v>0</v>
      </c>
      <c r="G460" s="21">
        <v>0</v>
      </c>
      <c r="H460" s="21">
        <f t="shared" si="27"/>
        <v>0</v>
      </c>
      <c r="I460" s="21">
        <f t="shared" si="27"/>
        <v>0</v>
      </c>
      <c r="J460" s="21"/>
      <c r="K460" s="21"/>
      <c r="L460" s="21">
        <v>0</v>
      </c>
      <c r="M460" s="21"/>
    </row>
    <row r="461" spans="3:13" ht="15.75" x14ac:dyDescent="0.25">
      <c r="C461" s="54"/>
      <c r="D461" s="54"/>
      <c r="E461" s="24">
        <v>2024</v>
      </c>
      <c r="F461" s="21">
        <f t="shared" si="24"/>
        <v>0</v>
      </c>
      <c r="G461" s="21">
        <v>0</v>
      </c>
      <c r="H461" s="21">
        <f t="shared" si="27"/>
        <v>0</v>
      </c>
      <c r="I461" s="21">
        <f t="shared" si="27"/>
        <v>0</v>
      </c>
      <c r="J461" s="21"/>
      <c r="K461" s="21"/>
      <c r="L461" s="21">
        <v>0</v>
      </c>
      <c r="M461" s="21"/>
    </row>
    <row r="462" spans="3:13" ht="15.75" x14ac:dyDescent="0.25">
      <c r="C462" s="54"/>
      <c r="D462" s="54"/>
      <c r="E462" s="24">
        <v>2025</v>
      </c>
      <c r="F462" s="21">
        <f t="shared" si="24"/>
        <v>0</v>
      </c>
      <c r="G462" s="21">
        <v>0</v>
      </c>
      <c r="H462" s="21">
        <f t="shared" si="27"/>
        <v>0</v>
      </c>
      <c r="I462" s="21">
        <f t="shared" si="27"/>
        <v>0</v>
      </c>
      <c r="J462" s="21"/>
      <c r="K462" s="21"/>
      <c r="L462" s="21">
        <v>0</v>
      </c>
      <c r="M462" s="21"/>
    </row>
    <row r="463" spans="3:13" ht="13.5" customHeight="1" x14ac:dyDescent="0.25">
      <c r="C463" s="54"/>
      <c r="D463" s="54"/>
      <c r="E463" s="24">
        <v>2026</v>
      </c>
      <c r="F463" s="21">
        <f t="shared" si="24"/>
        <v>0</v>
      </c>
      <c r="G463" s="21">
        <v>0</v>
      </c>
      <c r="H463" s="21">
        <f t="shared" si="27"/>
        <v>0</v>
      </c>
      <c r="I463" s="21">
        <f t="shared" si="27"/>
        <v>0</v>
      </c>
      <c r="J463" s="21"/>
      <c r="K463" s="21"/>
      <c r="L463" s="21">
        <v>0</v>
      </c>
      <c r="M463" s="21"/>
    </row>
    <row r="464" spans="3:13" ht="26.25" customHeight="1" x14ac:dyDescent="0.25">
      <c r="C464" s="55" t="s">
        <v>17</v>
      </c>
      <c r="D464" s="54" t="s">
        <v>45</v>
      </c>
      <c r="E464" s="21" t="s">
        <v>44</v>
      </c>
      <c r="F464" s="21">
        <f>F465+F469</f>
        <v>107069.8</v>
      </c>
      <c r="G464" s="21">
        <f>G465+G466+G467+G468+G469+G470+G471</f>
        <v>112906.8</v>
      </c>
      <c r="H464" s="21">
        <v>0</v>
      </c>
      <c r="I464" s="21">
        <v>0</v>
      </c>
      <c r="J464" s="21">
        <v>0</v>
      </c>
      <c r="K464" s="33"/>
      <c r="L464" s="21">
        <v>0</v>
      </c>
      <c r="M464" s="21" t="s">
        <v>72</v>
      </c>
    </row>
    <row r="465" spans="3:13" ht="15.75" x14ac:dyDescent="0.25">
      <c r="C465" s="55"/>
      <c r="D465" s="54"/>
      <c r="E465" s="24">
        <v>2020</v>
      </c>
      <c r="F465" s="21">
        <f t="shared" si="24"/>
        <v>0</v>
      </c>
      <c r="G465" s="21">
        <v>0</v>
      </c>
      <c r="H465" s="21">
        <f t="shared" ref="H465:I471" si="28">176435.6+20000-196435.6</f>
        <v>0</v>
      </c>
      <c r="I465" s="21">
        <f t="shared" si="28"/>
        <v>0</v>
      </c>
      <c r="J465" s="21"/>
      <c r="K465" s="21"/>
      <c r="L465" s="21">
        <v>0</v>
      </c>
    </row>
    <row r="466" spans="3:13" ht="15.75" x14ac:dyDescent="0.25">
      <c r="C466" s="55"/>
      <c r="D466" s="54"/>
      <c r="E466" s="24">
        <v>2021</v>
      </c>
      <c r="F466" s="21">
        <f t="shared" si="24"/>
        <v>5837</v>
      </c>
      <c r="G466" s="21">
        <v>5837</v>
      </c>
      <c r="H466" s="21">
        <f t="shared" si="28"/>
        <v>0</v>
      </c>
      <c r="I466" s="21">
        <f t="shared" si="28"/>
        <v>0</v>
      </c>
      <c r="J466" s="21"/>
      <c r="K466" s="21"/>
      <c r="L466" s="21">
        <v>0</v>
      </c>
      <c r="M466" s="21" t="s">
        <v>53</v>
      </c>
    </row>
    <row r="467" spans="3:13" ht="15.75" x14ac:dyDescent="0.25">
      <c r="C467" s="55"/>
      <c r="D467" s="54"/>
      <c r="E467" s="24">
        <v>2022</v>
      </c>
      <c r="F467" s="21">
        <f t="shared" si="24"/>
        <v>0</v>
      </c>
      <c r="G467" s="21">
        <v>0</v>
      </c>
      <c r="H467" s="21">
        <f t="shared" si="28"/>
        <v>0</v>
      </c>
      <c r="I467" s="21">
        <f t="shared" si="28"/>
        <v>0</v>
      </c>
      <c r="J467" s="21"/>
      <c r="K467" s="21"/>
      <c r="L467" s="21">
        <v>0</v>
      </c>
      <c r="M467" s="21"/>
    </row>
    <row r="468" spans="3:13" ht="15.75" x14ac:dyDescent="0.25">
      <c r="C468" s="55"/>
      <c r="D468" s="54"/>
      <c r="E468" s="24">
        <v>2023</v>
      </c>
      <c r="F468" s="21">
        <f t="shared" si="24"/>
        <v>0</v>
      </c>
      <c r="G468" s="21">
        <v>0</v>
      </c>
      <c r="H468" s="21">
        <f t="shared" si="28"/>
        <v>0</v>
      </c>
      <c r="I468" s="21">
        <f t="shared" si="28"/>
        <v>0</v>
      </c>
      <c r="J468" s="21"/>
      <c r="K468" s="21"/>
      <c r="L468" s="21">
        <v>0</v>
      </c>
      <c r="M468" s="21"/>
    </row>
    <row r="469" spans="3:13" ht="15.75" x14ac:dyDescent="0.25">
      <c r="C469" s="55"/>
      <c r="D469" s="54"/>
      <c r="E469" s="24">
        <v>2024</v>
      </c>
      <c r="F469" s="21">
        <f t="shared" si="24"/>
        <v>107069.8</v>
      </c>
      <c r="G469" s="22">
        <v>107069.8</v>
      </c>
      <c r="H469" s="21">
        <f t="shared" si="28"/>
        <v>0</v>
      </c>
      <c r="I469" s="21">
        <f t="shared" si="28"/>
        <v>0</v>
      </c>
      <c r="J469" s="21"/>
      <c r="K469" s="21"/>
      <c r="L469" s="21">
        <v>0</v>
      </c>
      <c r="M469" s="21" t="s">
        <v>65</v>
      </c>
    </row>
    <row r="470" spans="3:13" ht="15.75" x14ac:dyDescent="0.25">
      <c r="C470" s="55"/>
      <c r="D470" s="54"/>
      <c r="E470" s="24">
        <v>2025</v>
      </c>
      <c r="F470" s="21">
        <f t="shared" si="24"/>
        <v>0</v>
      </c>
      <c r="G470" s="21">
        <v>0</v>
      </c>
      <c r="H470" s="21">
        <f t="shared" si="28"/>
        <v>0</v>
      </c>
      <c r="I470" s="21">
        <f t="shared" si="28"/>
        <v>0</v>
      </c>
      <c r="J470" s="21"/>
      <c r="K470" s="21"/>
      <c r="L470" s="21">
        <v>0</v>
      </c>
      <c r="M470" s="21"/>
    </row>
    <row r="471" spans="3:13" ht="15.75" x14ac:dyDescent="0.25">
      <c r="C471" s="55"/>
      <c r="D471" s="54"/>
      <c r="E471" s="24">
        <v>2026</v>
      </c>
      <c r="F471" s="21">
        <f t="shared" si="24"/>
        <v>0</v>
      </c>
      <c r="G471" s="21">
        <v>0</v>
      </c>
      <c r="H471" s="21">
        <f t="shared" si="28"/>
        <v>0</v>
      </c>
      <c r="I471" s="21">
        <f t="shared" si="28"/>
        <v>0</v>
      </c>
      <c r="J471" s="21"/>
      <c r="K471" s="21"/>
      <c r="L471" s="21">
        <v>0</v>
      </c>
      <c r="M471" s="21"/>
    </row>
    <row r="472" spans="3:13" ht="26.25" customHeight="1" x14ac:dyDescent="0.25">
      <c r="C472" s="54" t="s">
        <v>18</v>
      </c>
      <c r="D472" s="54" t="s">
        <v>45</v>
      </c>
      <c r="E472" s="21" t="s">
        <v>44</v>
      </c>
      <c r="F472" s="21">
        <f>F473+F477</f>
        <v>12170.1</v>
      </c>
      <c r="G472" s="21">
        <f>G473+G474+G475+G476+G477+G478+G479</f>
        <v>13670.1</v>
      </c>
      <c r="H472" s="21">
        <v>0</v>
      </c>
      <c r="I472" s="21">
        <v>0</v>
      </c>
      <c r="J472" s="21">
        <v>0</v>
      </c>
      <c r="K472" s="33"/>
      <c r="L472" s="21">
        <v>0</v>
      </c>
      <c r="M472" s="21" t="s">
        <v>72</v>
      </c>
    </row>
    <row r="473" spans="3:13" ht="15.75" x14ac:dyDescent="0.25">
      <c r="C473" s="54"/>
      <c r="D473" s="54"/>
      <c r="E473" s="24">
        <v>2020</v>
      </c>
      <c r="F473" s="21">
        <f t="shared" si="24"/>
        <v>0</v>
      </c>
      <c r="G473" s="21">
        <v>0</v>
      </c>
      <c r="H473" s="21">
        <f t="shared" ref="H473:I479" si="29">176435.6+20000-196435.6</f>
        <v>0</v>
      </c>
      <c r="I473" s="21">
        <f t="shared" si="29"/>
        <v>0</v>
      </c>
      <c r="J473" s="21"/>
      <c r="K473" s="21"/>
      <c r="L473" s="21">
        <v>0</v>
      </c>
      <c r="M473" s="21"/>
    </row>
    <row r="474" spans="3:13" ht="15.75" x14ac:dyDescent="0.25">
      <c r="C474" s="54"/>
      <c r="D474" s="54"/>
      <c r="E474" s="24">
        <v>2021</v>
      </c>
      <c r="F474" s="21">
        <f t="shared" si="24"/>
        <v>1500</v>
      </c>
      <c r="G474" s="21">
        <v>1500</v>
      </c>
      <c r="H474" s="21">
        <f t="shared" si="29"/>
        <v>0</v>
      </c>
      <c r="I474" s="21">
        <f t="shared" si="29"/>
        <v>0</v>
      </c>
      <c r="J474" s="21"/>
      <c r="K474" s="21"/>
      <c r="L474" s="21">
        <v>0</v>
      </c>
      <c r="M474" s="21" t="s">
        <v>53</v>
      </c>
    </row>
    <row r="475" spans="3:13" ht="15.75" x14ac:dyDescent="0.25">
      <c r="C475" s="54"/>
      <c r="D475" s="54"/>
      <c r="E475" s="24">
        <v>2022</v>
      </c>
      <c r="F475" s="21">
        <f t="shared" si="24"/>
        <v>0</v>
      </c>
      <c r="G475" s="21">
        <v>0</v>
      </c>
      <c r="H475" s="21">
        <f t="shared" si="29"/>
        <v>0</v>
      </c>
      <c r="I475" s="21">
        <f t="shared" si="29"/>
        <v>0</v>
      </c>
      <c r="J475" s="21"/>
      <c r="K475" s="21"/>
      <c r="L475" s="21">
        <v>0</v>
      </c>
      <c r="M475" s="21"/>
    </row>
    <row r="476" spans="3:13" ht="15.75" x14ac:dyDescent="0.25">
      <c r="C476" s="54"/>
      <c r="D476" s="54"/>
      <c r="E476" s="24">
        <v>2023</v>
      </c>
      <c r="F476" s="21">
        <f t="shared" si="24"/>
        <v>0</v>
      </c>
      <c r="G476" s="21">
        <v>0</v>
      </c>
      <c r="H476" s="21">
        <f t="shared" si="29"/>
        <v>0</v>
      </c>
      <c r="I476" s="21">
        <f t="shared" si="29"/>
        <v>0</v>
      </c>
      <c r="J476" s="21"/>
      <c r="K476" s="21"/>
      <c r="L476" s="21">
        <v>0</v>
      </c>
      <c r="M476" s="21"/>
    </row>
    <row r="477" spans="3:13" ht="15.75" x14ac:dyDescent="0.25">
      <c r="C477" s="54"/>
      <c r="D477" s="54"/>
      <c r="E477" s="24">
        <v>2024</v>
      </c>
      <c r="F477" s="21">
        <f t="shared" si="24"/>
        <v>12170.1</v>
      </c>
      <c r="G477" s="22">
        <v>12170.1</v>
      </c>
      <c r="H477" s="21">
        <f t="shared" si="29"/>
        <v>0</v>
      </c>
      <c r="I477" s="21">
        <f t="shared" si="29"/>
        <v>0</v>
      </c>
      <c r="J477" s="21"/>
      <c r="K477" s="21"/>
      <c r="L477" s="21">
        <v>0</v>
      </c>
      <c r="M477" s="39">
        <v>2.7635399999999999</v>
      </c>
    </row>
    <row r="478" spans="3:13" ht="15.75" x14ac:dyDescent="0.25">
      <c r="C478" s="54"/>
      <c r="D478" s="54"/>
      <c r="E478" s="24">
        <v>2025</v>
      </c>
      <c r="F478" s="21">
        <f t="shared" si="24"/>
        <v>0</v>
      </c>
      <c r="G478" s="21">
        <v>0</v>
      </c>
      <c r="H478" s="21">
        <f t="shared" si="29"/>
        <v>0</v>
      </c>
      <c r="I478" s="21">
        <f t="shared" si="29"/>
        <v>0</v>
      </c>
      <c r="J478" s="21"/>
      <c r="K478" s="21"/>
      <c r="L478" s="21">
        <v>0</v>
      </c>
      <c r="M478" s="21"/>
    </row>
    <row r="479" spans="3:13" ht="15.75" x14ac:dyDescent="0.25">
      <c r="C479" s="54"/>
      <c r="D479" s="54"/>
      <c r="E479" s="24">
        <v>2026</v>
      </c>
      <c r="F479" s="21">
        <f t="shared" si="24"/>
        <v>0</v>
      </c>
      <c r="G479" s="21">
        <v>0</v>
      </c>
      <c r="H479" s="21">
        <f t="shared" si="29"/>
        <v>0</v>
      </c>
      <c r="I479" s="21">
        <f t="shared" si="29"/>
        <v>0</v>
      </c>
      <c r="J479" s="21"/>
      <c r="K479" s="21"/>
      <c r="L479" s="21">
        <v>0</v>
      </c>
      <c r="M479" s="21"/>
    </row>
    <row r="480" spans="3:13" ht="27.75" customHeight="1" x14ac:dyDescent="0.25">
      <c r="C480" s="54" t="s">
        <v>19</v>
      </c>
      <c r="D480" s="54" t="s">
        <v>45</v>
      </c>
      <c r="E480" s="21" t="s">
        <v>44</v>
      </c>
      <c r="F480" s="21">
        <f t="shared" si="24"/>
        <v>5315.4</v>
      </c>
      <c r="G480" s="33">
        <f>G481+G482+G483+G484+G485+G486+G487</f>
        <v>5315.4</v>
      </c>
      <c r="H480" s="21">
        <v>0</v>
      </c>
      <c r="I480" s="21">
        <v>0</v>
      </c>
      <c r="J480" s="21">
        <v>0</v>
      </c>
      <c r="K480" s="33"/>
      <c r="L480" s="21">
        <v>0</v>
      </c>
      <c r="M480" s="21" t="s">
        <v>72</v>
      </c>
    </row>
    <row r="481" spans="3:13" ht="15.75" x14ac:dyDescent="0.25">
      <c r="C481" s="54"/>
      <c r="D481" s="54"/>
      <c r="E481" s="24">
        <v>2020</v>
      </c>
      <c r="F481" s="21">
        <f t="shared" si="24"/>
        <v>0</v>
      </c>
      <c r="G481" s="21">
        <v>0</v>
      </c>
      <c r="H481" s="21">
        <f t="shared" ref="H481:I487" si="30">176435.6+20000-196435.6</f>
        <v>0</v>
      </c>
      <c r="I481" s="21">
        <f t="shared" si="30"/>
        <v>0</v>
      </c>
      <c r="J481" s="21"/>
      <c r="K481" s="21"/>
      <c r="L481" s="21">
        <v>0</v>
      </c>
    </row>
    <row r="482" spans="3:13" ht="15.75" x14ac:dyDescent="0.25">
      <c r="C482" s="54"/>
      <c r="D482" s="54"/>
      <c r="E482" s="24">
        <v>2021</v>
      </c>
      <c r="F482" s="21">
        <f t="shared" si="24"/>
        <v>1100</v>
      </c>
      <c r="G482" s="21">
        <v>1100</v>
      </c>
      <c r="H482" s="21">
        <f t="shared" si="30"/>
        <v>0</v>
      </c>
      <c r="I482" s="21">
        <f t="shared" si="30"/>
        <v>0</v>
      </c>
      <c r="J482" s="21"/>
      <c r="K482" s="21"/>
      <c r="L482" s="21">
        <v>0</v>
      </c>
      <c r="M482" s="21" t="s">
        <v>53</v>
      </c>
    </row>
    <row r="483" spans="3:13" ht="15.75" x14ac:dyDescent="0.25">
      <c r="C483" s="54"/>
      <c r="D483" s="54"/>
      <c r="E483" s="24">
        <v>2022</v>
      </c>
      <c r="F483" s="21">
        <f t="shared" si="24"/>
        <v>0</v>
      </c>
      <c r="G483" s="21">
        <v>0</v>
      </c>
      <c r="H483" s="21">
        <f t="shared" si="30"/>
        <v>0</v>
      </c>
      <c r="I483" s="21">
        <f t="shared" si="30"/>
        <v>0</v>
      </c>
      <c r="J483" s="21"/>
      <c r="K483" s="21"/>
      <c r="L483" s="21">
        <v>0</v>
      </c>
      <c r="M483" s="21"/>
    </row>
    <row r="484" spans="3:13" ht="13.5" customHeight="1" x14ac:dyDescent="0.25">
      <c r="C484" s="54"/>
      <c r="D484" s="54"/>
      <c r="E484" s="24">
        <v>2023</v>
      </c>
      <c r="F484" s="21">
        <f t="shared" si="24"/>
        <v>0</v>
      </c>
      <c r="G484" s="21">
        <v>0</v>
      </c>
      <c r="H484" s="21">
        <f t="shared" si="30"/>
        <v>0</v>
      </c>
      <c r="I484" s="21">
        <f t="shared" si="30"/>
        <v>0</v>
      </c>
      <c r="J484" s="21"/>
      <c r="K484" s="21"/>
      <c r="L484" s="21">
        <v>0</v>
      </c>
      <c r="M484" s="21"/>
    </row>
    <row r="485" spans="3:13" ht="15.75" x14ac:dyDescent="0.25">
      <c r="C485" s="54"/>
      <c r="D485" s="54"/>
      <c r="E485" s="24">
        <v>2024</v>
      </c>
      <c r="F485" s="21">
        <f t="shared" si="24"/>
        <v>4215.3999999999996</v>
      </c>
      <c r="G485" s="22">
        <v>4215.3999999999996</v>
      </c>
      <c r="H485" s="21">
        <f t="shared" si="30"/>
        <v>0</v>
      </c>
      <c r="I485" s="21">
        <f t="shared" si="30"/>
        <v>0</v>
      </c>
      <c r="J485" s="21"/>
      <c r="K485" s="21"/>
      <c r="L485" s="21">
        <v>0</v>
      </c>
      <c r="M485" s="21" t="s">
        <v>66</v>
      </c>
    </row>
    <row r="486" spans="3:13" ht="13.5" customHeight="1" x14ac:dyDescent="0.25">
      <c r="C486" s="54"/>
      <c r="D486" s="54"/>
      <c r="E486" s="24">
        <v>2025</v>
      </c>
      <c r="F486" s="21">
        <f t="shared" si="24"/>
        <v>0</v>
      </c>
      <c r="G486" s="21">
        <v>0</v>
      </c>
      <c r="H486" s="21">
        <f t="shared" si="30"/>
        <v>0</v>
      </c>
      <c r="I486" s="21">
        <f t="shared" si="30"/>
        <v>0</v>
      </c>
      <c r="J486" s="21"/>
      <c r="K486" s="21"/>
      <c r="L486" s="21">
        <v>0</v>
      </c>
      <c r="M486" s="21"/>
    </row>
    <row r="487" spans="3:13" ht="12.75" customHeight="1" x14ac:dyDescent="0.25">
      <c r="C487" s="54"/>
      <c r="D487" s="54"/>
      <c r="E487" s="24">
        <v>2026</v>
      </c>
      <c r="F487" s="21">
        <f t="shared" si="24"/>
        <v>0</v>
      </c>
      <c r="G487" s="21">
        <v>0</v>
      </c>
      <c r="H487" s="21">
        <f t="shared" si="30"/>
        <v>0</v>
      </c>
      <c r="I487" s="21">
        <f t="shared" si="30"/>
        <v>0</v>
      </c>
      <c r="J487" s="21"/>
      <c r="K487" s="21"/>
      <c r="L487" s="21">
        <v>0</v>
      </c>
      <c r="M487" s="21"/>
    </row>
    <row r="488" spans="3:13" ht="30.75" customHeight="1" x14ac:dyDescent="0.25">
      <c r="C488" s="54" t="s">
        <v>118</v>
      </c>
      <c r="D488" s="54" t="s">
        <v>45</v>
      </c>
      <c r="E488" s="21" t="s">
        <v>44</v>
      </c>
      <c r="F488" s="21">
        <f t="shared" ref="F488:F527" si="31">G488+H488+I488</f>
        <v>162500</v>
      </c>
      <c r="G488" s="33">
        <f>G489</f>
        <v>0</v>
      </c>
      <c r="H488" s="21">
        <f>H489+H490</f>
        <v>162500</v>
      </c>
      <c r="I488" s="21">
        <f>I489+I490+I491+I492+I493+I494+I495</f>
        <v>0</v>
      </c>
      <c r="J488" s="21">
        <v>0</v>
      </c>
      <c r="K488" s="21">
        <v>0</v>
      </c>
      <c r="L488" s="21">
        <v>0</v>
      </c>
      <c r="M488" s="21" t="s">
        <v>72</v>
      </c>
    </row>
    <row r="489" spans="3:13" ht="15.75" x14ac:dyDescent="0.25">
      <c r="C489" s="54"/>
      <c r="D489" s="54"/>
      <c r="E489" s="24">
        <v>2020</v>
      </c>
      <c r="F489" s="21">
        <f t="shared" si="31"/>
        <v>81500</v>
      </c>
      <c r="G489" s="21">
        <v>0</v>
      </c>
      <c r="H489" s="21">
        <v>81500</v>
      </c>
      <c r="I489" s="21">
        <v>0</v>
      </c>
      <c r="J489" s="21"/>
      <c r="K489" s="21"/>
      <c r="L489" s="21">
        <v>0</v>
      </c>
      <c r="M489" s="21"/>
    </row>
    <row r="490" spans="3:13" ht="15.75" x14ac:dyDescent="0.25">
      <c r="C490" s="54"/>
      <c r="D490" s="54"/>
      <c r="E490" s="24">
        <v>2021</v>
      </c>
      <c r="F490" s="21">
        <f t="shared" si="31"/>
        <v>81000</v>
      </c>
      <c r="G490" s="21">
        <v>0</v>
      </c>
      <c r="H490" s="21">
        <v>81000</v>
      </c>
      <c r="I490" s="21">
        <v>0</v>
      </c>
      <c r="J490" s="21"/>
      <c r="K490" s="21"/>
      <c r="L490" s="21">
        <v>0</v>
      </c>
      <c r="M490" s="21" t="s">
        <v>58</v>
      </c>
    </row>
    <row r="491" spans="3:13" ht="15.75" x14ac:dyDescent="0.25">
      <c r="C491" s="54"/>
      <c r="D491" s="54"/>
      <c r="E491" s="24">
        <v>2022</v>
      </c>
      <c r="F491" s="21">
        <f t="shared" si="31"/>
        <v>0</v>
      </c>
      <c r="G491" s="21">
        <v>0</v>
      </c>
      <c r="H491" s="21">
        <f t="shared" ref="H491:I495" si="32">176435.6+20000-196435.6</f>
        <v>0</v>
      </c>
      <c r="I491" s="21">
        <f t="shared" si="32"/>
        <v>0</v>
      </c>
      <c r="J491" s="21"/>
      <c r="K491" s="21"/>
      <c r="L491" s="21">
        <v>0</v>
      </c>
      <c r="M491" s="21"/>
    </row>
    <row r="492" spans="3:13" ht="12.75" customHeight="1" x14ac:dyDescent="0.25">
      <c r="C492" s="54"/>
      <c r="D492" s="54"/>
      <c r="E492" s="24">
        <v>2023</v>
      </c>
      <c r="F492" s="21">
        <f t="shared" si="31"/>
        <v>0</v>
      </c>
      <c r="G492" s="21">
        <v>0</v>
      </c>
      <c r="H492" s="21">
        <f t="shared" si="32"/>
        <v>0</v>
      </c>
      <c r="I492" s="21">
        <f t="shared" si="32"/>
        <v>0</v>
      </c>
      <c r="J492" s="21"/>
      <c r="K492" s="21"/>
      <c r="L492" s="21">
        <v>0</v>
      </c>
      <c r="M492" s="21"/>
    </row>
    <row r="493" spans="3:13" ht="12.75" customHeight="1" x14ac:dyDescent="0.25">
      <c r="C493" s="54"/>
      <c r="D493" s="54"/>
      <c r="E493" s="24">
        <v>2024</v>
      </c>
      <c r="F493" s="21">
        <f t="shared" si="31"/>
        <v>0</v>
      </c>
      <c r="G493" s="21">
        <v>0</v>
      </c>
      <c r="H493" s="21">
        <f t="shared" si="32"/>
        <v>0</v>
      </c>
      <c r="I493" s="21">
        <f t="shared" si="32"/>
        <v>0</v>
      </c>
      <c r="J493" s="21"/>
      <c r="K493" s="21"/>
      <c r="L493" s="21">
        <v>0</v>
      </c>
      <c r="M493" s="21"/>
    </row>
    <row r="494" spans="3:13" ht="14.25" customHeight="1" x14ac:dyDescent="0.25">
      <c r="C494" s="54"/>
      <c r="D494" s="54"/>
      <c r="E494" s="24">
        <v>2025</v>
      </c>
      <c r="F494" s="21">
        <f t="shared" si="31"/>
        <v>0</v>
      </c>
      <c r="G494" s="21">
        <v>0</v>
      </c>
      <c r="H494" s="21">
        <f t="shared" si="32"/>
        <v>0</v>
      </c>
      <c r="I494" s="21">
        <f t="shared" si="32"/>
        <v>0</v>
      </c>
      <c r="J494" s="21"/>
      <c r="K494" s="21"/>
      <c r="L494" s="21">
        <v>0</v>
      </c>
      <c r="M494" s="21"/>
    </row>
    <row r="495" spans="3:13" ht="11.25" customHeight="1" x14ac:dyDescent="0.25">
      <c r="C495" s="54"/>
      <c r="D495" s="54"/>
      <c r="E495" s="24">
        <v>2026</v>
      </c>
      <c r="F495" s="21">
        <f t="shared" si="31"/>
        <v>0</v>
      </c>
      <c r="G495" s="21">
        <v>0</v>
      </c>
      <c r="H495" s="21">
        <f t="shared" si="32"/>
        <v>0</v>
      </c>
      <c r="I495" s="21">
        <f t="shared" si="32"/>
        <v>0</v>
      </c>
      <c r="J495" s="21"/>
      <c r="K495" s="21"/>
      <c r="L495" s="21">
        <v>0</v>
      </c>
      <c r="M495" s="21"/>
    </row>
    <row r="496" spans="3:13" ht="31.5" x14ac:dyDescent="0.25">
      <c r="C496" s="54" t="s">
        <v>39</v>
      </c>
      <c r="D496" s="54" t="s">
        <v>45</v>
      </c>
      <c r="E496" s="21" t="s">
        <v>44</v>
      </c>
      <c r="F496" s="21">
        <f t="shared" si="31"/>
        <v>19081.400000000001</v>
      </c>
      <c r="G496" s="33">
        <f>G498+G497+G499+G500+G501+G502+G503</f>
        <v>6431.4</v>
      </c>
      <c r="H496" s="33">
        <f>H498+H497+H499+H500+H501+H502+H503</f>
        <v>12650</v>
      </c>
      <c r="I496" s="21">
        <v>0</v>
      </c>
      <c r="J496" s="21">
        <v>0</v>
      </c>
      <c r="K496" s="21">
        <v>0</v>
      </c>
      <c r="L496" s="21">
        <v>0</v>
      </c>
      <c r="M496" s="21" t="s">
        <v>72</v>
      </c>
    </row>
    <row r="497" spans="3:13" ht="15.75" x14ac:dyDescent="0.25">
      <c r="C497" s="54"/>
      <c r="D497" s="54"/>
      <c r="E497" s="24">
        <v>2020</v>
      </c>
      <c r="F497" s="21">
        <f t="shared" si="31"/>
        <v>19081.400000000001</v>
      </c>
      <c r="G497" s="21">
        <v>6431.4</v>
      </c>
      <c r="H497" s="21">
        <v>12650</v>
      </c>
      <c r="I497" s="21">
        <f t="shared" ref="H497:I503" si="33">176435.6+20000-196435.6</f>
        <v>0</v>
      </c>
      <c r="J497" s="21"/>
      <c r="K497" s="21"/>
      <c r="L497" s="21">
        <v>0</v>
      </c>
      <c r="M497" s="21" t="s">
        <v>68</v>
      </c>
    </row>
    <row r="498" spans="3:13" ht="15.75" x14ac:dyDescent="0.25">
      <c r="C498" s="54"/>
      <c r="D498" s="54"/>
      <c r="E498" s="24">
        <v>2021</v>
      </c>
      <c r="F498" s="21">
        <f t="shared" si="31"/>
        <v>0</v>
      </c>
      <c r="G498" s="21">
        <v>0</v>
      </c>
      <c r="H498" s="21">
        <f t="shared" si="33"/>
        <v>0</v>
      </c>
      <c r="I498" s="21">
        <f t="shared" si="33"/>
        <v>0</v>
      </c>
      <c r="J498" s="21"/>
      <c r="K498" s="21"/>
      <c r="L498" s="21">
        <v>0</v>
      </c>
      <c r="M498" s="21"/>
    </row>
    <row r="499" spans="3:13" ht="15.75" x14ac:dyDescent="0.25">
      <c r="C499" s="54"/>
      <c r="D499" s="54"/>
      <c r="E499" s="24">
        <v>2022</v>
      </c>
      <c r="F499" s="21">
        <f t="shared" si="31"/>
        <v>0</v>
      </c>
      <c r="G499" s="21">
        <v>0</v>
      </c>
      <c r="H499" s="21">
        <f t="shared" si="33"/>
        <v>0</v>
      </c>
      <c r="I499" s="21">
        <f t="shared" si="33"/>
        <v>0</v>
      </c>
      <c r="J499" s="21"/>
      <c r="K499" s="21"/>
      <c r="L499" s="21">
        <v>0</v>
      </c>
      <c r="M499" s="21"/>
    </row>
    <row r="500" spans="3:13" ht="15.75" x14ac:dyDescent="0.25">
      <c r="C500" s="54"/>
      <c r="D500" s="54"/>
      <c r="E500" s="24">
        <v>2023</v>
      </c>
      <c r="F500" s="21">
        <f t="shared" si="31"/>
        <v>0</v>
      </c>
      <c r="G500" s="21">
        <v>0</v>
      </c>
      <c r="H500" s="21">
        <f t="shared" si="33"/>
        <v>0</v>
      </c>
      <c r="I500" s="21">
        <f t="shared" si="33"/>
        <v>0</v>
      </c>
      <c r="J500" s="21"/>
      <c r="K500" s="21"/>
      <c r="L500" s="21">
        <v>0</v>
      </c>
      <c r="M500" s="21"/>
    </row>
    <row r="501" spans="3:13" ht="15.75" x14ac:dyDescent="0.25">
      <c r="C501" s="54"/>
      <c r="D501" s="54"/>
      <c r="E501" s="24">
        <v>2024</v>
      </c>
      <c r="F501" s="21">
        <f t="shared" si="31"/>
        <v>0</v>
      </c>
      <c r="G501" s="21">
        <v>0</v>
      </c>
      <c r="H501" s="21">
        <f t="shared" si="33"/>
        <v>0</v>
      </c>
      <c r="I501" s="21">
        <f t="shared" si="33"/>
        <v>0</v>
      </c>
      <c r="J501" s="21"/>
      <c r="K501" s="21"/>
      <c r="L501" s="21">
        <v>0</v>
      </c>
      <c r="M501" s="21"/>
    </row>
    <row r="502" spans="3:13" ht="14.25" customHeight="1" x14ac:dyDescent="0.25">
      <c r="C502" s="54"/>
      <c r="D502" s="54"/>
      <c r="E502" s="24">
        <v>2025</v>
      </c>
      <c r="F502" s="21">
        <f t="shared" si="31"/>
        <v>0</v>
      </c>
      <c r="G502" s="21">
        <v>0</v>
      </c>
      <c r="H502" s="21">
        <f t="shared" si="33"/>
        <v>0</v>
      </c>
      <c r="I502" s="21">
        <f t="shared" si="33"/>
        <v>0</v>
      </c>
      <c r="J502" s="21"/>
      <c r="K502" s="21"/>
      <c r="L502" s="21">
        <v>0</v>
      </c>
      <c r="M502" s="21"/>
    </row>
    <row r="503" spans="3:13" ht="15.75" x14ac:dyDescent="0.25">
      <c r="C503" s="54"/>
      <c r="D503" s="54"/>
      <c r="E503" s="24">
        <v>2026</v>
      </c>
      <c r="F503" s="21">
        <f t="shared" si="31"/>
        <v>0</v>
      </c>
      <c r="G503" s="21">
        <v>0</v>
      </c>
      <c r="H503" s="21">
        <f t="shared" si="33"/>
        <v>0</v>
      </c>
      <c r="I503" s="21">
        <f t="shared" si="33"/>
        <v>0</v>
      </c>
      <c r="J503" s="21"/>
      <c r="K503" s="21"/>
      <c r="L503" s="21">
        <v>0</v>
      </c>
      <c r="M503" s="21"/>
    </row>
    <row r="504" spans="3:13" ht="30.75" customHeight="1" x14ac:dyDescent="0.25">
      <c r="C504" s="54" t="s">
        <v>13</v>
      </c>
      <c r="D504" s="54" t="s">
        <v>45</v>
      </c>
      <c r="E504" s="21" t="s">
        <v>44</v>
      </c>
      <c r="F504" s="21">
        <f t="shared" si="31"/>
        <v>25533.699999999997</v>
      </c>
      <c r="G504" s="21">
        <f>G505+G506+G507+G508+G510+G511</f>
        <v>25533.699999999997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 t="s">
        <v>72</v>
      </c>
    </row>
    <row r="505" spans="3:13" ht="15.75" x14ac:dyDescent="0.25">
      <c r="C505" s="54"/>
      <c r="D505" s="54"/>
      <c r="E505" s="24">
        <v>2020</v>
      </c>
      <c r="F505" s="21">
        <f t="shared" si="31"/>
        <v>19877.599999999999</v>
      </c>
      <c r="G505" s="21">
        <v>19877.599999999999</v>
      </c>
      <c r="H505" s="21">
        <f t="shared" ref="H505:I511" si="34">176435.6+20000-196435.6</f>
        <v>0</v>
      </c>
      <c r="I505" s="21">
        <f t="shared" si="34"/>
        <v>0</v>
      </c>
      <c r="J505" s="21"/>
      <c r="K505" s="21"/>
      <c r="L505" s="21">
        <v>0</v>
      </c>
      <c r="M505" s="21" t="s">
        <v>117</v>
      </c>
    </row>
    <row r="506" spans="3:13" ht="15.75" x14ac:dyDescent="0.25">
      <c r="C506" s="54"/>
      <c r="D506" s="54"/>
      <c r="E506" s="24">
        <v>2021</v>
      </c>
      <c r="F506" s="21">
        <f t="shared" si="31"/>
        <v>5656.1</v>
      </c>
      <c r="G506" s="21">
        <v>5656.1</v>
      </c>
      <c r="H506" s="21">
        <f t="shared" si="34"/>
        <v>0</v>
      </c>
      <c r="I506" s="21">
        <f t="shared" si="34"/>
        <v>0</v>
      </c>
      <c r="J506" s="21"/>
      <c r="K506" s="21"/>
      <c r="L506" s="21">
        <v>0</v>
      </c>
    </row>
    <row r="507" spans="3:13" ht="13.5" customHeight="1" x14ac:dyDescent="0.25">
      <c r="C507" s="54"/>
      <c r="D507" s="54"/>
      <c r="E507" s="24">
        <v>2022</v>
      </c>
      <c r="F507" s="21">
        <f t="shared" si="31"/>
        <v>0</v>
      </c>
      <c r="G507" s="21">
        <v>0</v>
      </c>
      <c r="H507" s="21">
        <f t="shared" si="34"/>
        <v>0</v>
      </c>
      <c r="I507" s="21">
        <f t="shared" si="34"/>
        <v>0</v>
      </c>
      <c r="J507" s="21"/>
      <c r="K507" s="21"/>
      <c r="L507" s="21">
        <v>0</v>
      </c>
      <c r="M507" s="21"/>
    </row>
    <row r="508" spans="3:13" ht="11.25" customHeight="1" x14ac:dyDescent="0.25">
      <c r="C508" s="54"/>
      <c r="D508" s="54"/>
      <c r="E508" s="24">
        <v>2023</v>
      </c>
      <c r="F508" s="21">
        <f t="shared" si="31"/>
        <v>0</v>
      </c>
      <c r="G508" s="21">
        <v>0</v>
      </c>
      <c r="H508" s="21">
        <f t="shared" si="34"/>
        <v>0</v>
      </c>
      <c r="I508" s="21">
        <f t="shared" si="34"/>
        <v>0</v>
      </c>
      <c r="J508" s="21"/>
      <c r="K508" s="21"/>
      <c r="L508" s="21">
        <v>0</v>
      </c>
      <c r="M508" s="21"/>
    </row>
    <row r="509" spans="3:13" ht="15.75" x14ac:dyDescent="0.25">
      <c r="C509" s="54"/>
      <c r="D509" s="54"/>
      <c r="E509" s="24">
        <v>2024</v>
      </c>
      <c r="F509" s="21">
        <f t="shared" si="31"/>
        <v>0</v>
      </c>
      <c r="G509" s="21">
        <v>0</v>
      </c>
      <c r="H509" s="21">
        <f t="shared" si="34"/>
        <v>0</v>
      </c>
      <c r="I509" s="21">
        <f t="shared" si="34"/>
        <v>0</v>
      </c>
      <c r="J509" s="21"/>
      <c r="K509" s="21"/>
      <c r="L509" s="21">
        <v>0</v>
      </c>
      <c r="M509" s="21"/>
    </row>
    <row r="510" spans="3:13" ht="14.25" customHeight="1" x14ac:dyDescent="0.25">
      <c r="C510" s="54"/>
      <c r="D510" s="54"/>
      <c r="E510" s="24">
        <v>2025</v>
      </c>
      <c r="F510" s="21">
        <f t="shared" si="31"/>
        <v>0</v>
      </c>
      <c r="G510" s="21">
        <v>0</v>
      </c>
      <c r="H510" s="21">
        <f t="shared" si="34"/>
        <v>0</v>
      </c>
      <c r="I510" s="21">
        <f t="shared" si="34"/>
        <v>0</v>
      </c>
      <c r="J510" s="21"/>
      <c r="K510" s="21"/>
      <c r="L510" s="21">
        <v>0</v>
      </c>
      <c r="M510" s="21"/>
    </row>
    <row r="511" spans="3:13" ht="14.25" customHeight="1" x14ac:dyDescent="0.25">
      <c r="C511" s="54"/>
      <c r="D511" s="54"/>
      <c r="E511" s="24">
        <v>2026</v>
      </c>
      <c r="F511" s="21">
        <f t="shared" si="31"/>
        <v>0</v>
      </c>
      <c r="G511" s="21">
        <v>0</v>
      </c>
      <c r="H511" s="21">
        <f t="shared" si="34"/>
        <v>0</v>
      </c>
      <c r="I511" s="21">
        <f t="shared" si="34"/>
        <v>0</v>
      </c>
      <c r="J511" s="21"/>
      <c r="K511" s="21"/>
      <c r="L511" s="21">
        <v>0</v>
      </c>
      <c r="M511" s="21"/>
    </row>
    <row r="512" spans="3:13" ht="31.5" x14ac:dyDescent="0.25">
      <c r="C512" s="54" t="s">
        <v>42</v>
      </c>
      <c r="D512" s="54" t="s">
        <v>45</v>
      </c>
      <c r="E512" s="21" t="s">
        <v>44</v>
      </c>
      <c r="F512" s="21">
        <f t="shared" si="31"/>
        <v>8882.6</v>
      </c>
      <c r="G512" s="21">
        <f>G513+G514+G515+G516+G517+G518+G519</f>
        <v>8882.6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 t="s">
        <v>72</v>
      </c>
    </row>
    <row r="513" spans="3:13" ht="15.75" x14ac:dyDescent="0.25">
      <c r="C513" s="54"/>
      <c r="D513" s="54"/>
      <c r="E513" s="24">
        <v>2020</v>
      </c>
      <c r="F513" s="21">
        <f t="shared" si="31"/>
        <v>0</v>
      </c>
      <c r="G513" s="21">
        <v>0</v>
      </c>
      <c r="H513" s="21">
        <f t="shared" ref="H513:I519" si="35">176435.6+20000-196435.6</f>
        <v>0</v>
      </c>
      <c r="I513" s="21">
        <f t="shared" si="35"/>
        <v>0</v>
      </c>
      <c r="J513" s="21"/>
      <c r="K513" s="21"/>
      <c r="L513" s="21">
        <v>0</v>
      </c>
    </row>
    <row r="514" spans="3:13" ht="15.75" x14ac:dyDescent="0.25">
      <c r="C514" s="54"/>
      <c r="D514" s="54"/>
      <c r="E514" s="24">
        <v>2021</v>
      </c>
      <c r="F514" s="21">
        <f t="shared" si="31"/>
        <v>0</v>
      </c>
      <c r="G514" s="21">
        <v>0</v>
      </c>
      <c r="H514" s="21">
        <f t="shared" si="35"/>
        <v>0</v>
      </c>
      <c r="I514" s="21">
        <f t="shared" si="35"/>
        <v>0</v>
      </c>
      <c r="J514" s="21"/>
      <c r="K514" s="21"/>
      <c r="L514" s="21">
        <v>0</v>
      </c>
    </row>
    <row r="515" spans="3:13" ht="15.75" x14ac:dyDescent="0.25">
      <c r="C515" s="54"/>
      <c r="D515" s="54"/>
      <c r="E515" s="24">
        <v>2022</v>
      </c>
      <c r="F515" s="21">
        <f t="shared" si="31"/>
        <v>8882.6</v>
      </c>
      <c r="G515" s="21">
        <v>8882.6</v>
      </c>
      <c r="H515" s="21">
        <f t="shared" si="35"/>
        <v>0</v>
      </c>
      <c r="I515" s="21">
        <f t="shared" si="35"/>
        <v>0</v>
      </c>
      <c r="J515" s="21"/>
      <c r="K515" s="21"/>
      <c r="L515" s="21">
        <v>0</v>
      </c>
      <c r="M515" s="21" t="s">
        <v>53</v>
      </c>
    </row>
    <row r="516" spans="3:13" ht="15.75" x14ac:dyDescent="0.25">
      <c r="C516" s="54"/>
      <c r="D516" s="54"/>
      <c r="E516" s="24">
        <v>2023</v>
      </c>
      <c r="F516" s="21">
        <f t="shared" si="31"/>
        <v>0</v>
      </c>
      <c r="G516" s="21">
        <v>0</v>
      </c>
      <c r="H516" s="21">
        <f t="shared" si="35"/>
        <v>0</v>
      </c>
      <c r="I516" s="21">
        <f t="shared" si="35"/>
        <v>0</v>
      </c>
      <c r="J516" s="21"/>
      <c r="K516" s="21"/>
      <c r="L516" s="21">
        <v>0</v>
      </c>
      <c r="M516" s="21"/>
    </row>
    <row r="517" spans="3:13" ht="15.75" x14ac:dyDescent="0.25">
      <c r="C517" s="54"/>
      <c r="D517" s="54"/>
      <c r="E517" s="24">
        <v>2024</v>
      </c>
      <c r="F517" s="21">
        <f t="shared" si="31"/>
        <v>0</v>
      </c>
      <c r="G517" s="21">
        <v>0</v>
      </c>
      <c r="H517" s="21">
        <f t="shared" si="35"/>
        <v>0</v>
      </c>
      <c r="I517" s="21">
        <f t="shared" si="35"/>
        <v>0</v>
      </c>
      <c r="J517" s="21"/>
      <c r="K517" s="21"/>
      <c r="L517" s="21">
        <v>0</v>
      </c>
      <c r="M517" s="21"/>
    </row>
    <row r="518" spans="3:13" ht="15.75" x14ac:dyDescent="0.25">
      <c r="C518" s="54"/>
      <c r="D518" s="54"/>
      <c r="E518" s="24">
        <v>2025</v>
      </c>
      <c r="F518" s="21">
        <f t="shared" si="31"/>
        <v>0</v>
      </c>
      <c r="G518" s="21">
        <v>0</v>
      </c>
      <c r="H518" s="21">
        <f t="shared" si="35"/>
        <v>0</v>
      </c>
      <c r="I518" s="21">
        <f t="shared" si="35"/>
        <v>0</v>
      </c>
      <c r="J518" s="21"/>
      <c r="K518" s="21"/>
      <c r="L518" s="21">
        <v>0</v>
      </c>
      <c r="M518" s="21"/>
    </row>
    <row r="519" spans="3:13" ht="15.75" x14ac:dyDescent="0.25">
      <c r="C519" s="54"/>
      <c r="D519" s="54"/>
      <c r="E519" s="24">
        <v>2026</v>
      </c>
      <c r="F519" s="21">
        <f t="shared" si="31"/>
        <v>0</v>
      </c>
      <c r="G519" s="21">
        <v>0</v>
      </c>
      <c r="H519" s="21">
        <f t="shared" si="35"/>
        <v>0</v>
      </c>
      <c r="I519" s="21">
        <f t="shared" si="35"/>
        <v>0</v>
      </c>
      <c r="J519" s="21"/>
      <c r="K519" s="21"/>
      <c r="L519" s="21">
        <v>0</v>
      </c>
      <c r="M519" s="21"/>
    </row>
    <row r="520" spans="3:13" ht="31.5" x14ac:dyDescent="0.25">
      <c r="C520" s="55" t="s">
        <v>40</v>
      </c>
      <c r="D520" s="54" t="s">
        <v>45</v>
      </c>
      <c r="E520" s="21" t="s">
        <v>44</v>
      </c>
      <c r="F520" s="21">
        <f t="shared" si="31"/>
        <v>2358.1999999999998</v>
      </c>
      <c r="G520" s="38">
        <f>G521+G522+G523+G524+G525+G526+G527</f>
        <v>2358.1999999999998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 t="s">
        <v>72</v>
      </c>
    </row>
    <row r="521" spans="3:13" ht="15.75" x14ac:dyDescent="0.25">
      <c r="C521" s="55"/>
      <c r="D521" s="54"/>
      <c r="E521" s="24">
        <v>2020</v>
      </c>
      <c r="F521" s="21">
        <f t="shared" si="31"/>
        <v>0</v>
      </c>
      <c r="G521" s="38">
        <v>0</v>
      </c>
      <c r="H521" s="21">
        <f t="shared" ref="H521:I527" si="36">176435.6+20000-196435.6</f>
        <v>0</v>
      </c>
      <c r="I521" s="21">
        <f t="shared" si="36"/>
        <v>0</v>
      </c>
      <c r="J521" s="21"/>
      <c r="K521" s="21"/>
      <c r="L521" s="21">
        <v>0</v>
      </c>
    </row>
    <row r="522" spans="3:13" ht="15.75" x14ac:dyDescent="0.25">
      <c r="C522" s="55"/>
      <c r="D522" s="54"/>
      <c r="E522" s="24">
        <v>2021</v>
      </c>
      <c r="F522" s="21">
        <f t="shared" si="31"/>
        <v>2358.1999999999998</v>
      </c>
      <c r="G522" s="21">
        <v>2358.1999999999998</v>
      </c>
      <c r="H522" s="21">
        <f t="shared" si="36"/>
        <v>0</v>
      </c>
      <c r="I522" s="21">
        <f t="shared" si="36"/>
        <v>0</v>
      </c>
      <c r="J522" s="21"/>
      <c r="K522" s="21"/>
      <c r="L522" s="21">
        <v>0</v>
      </c>
      <c r="M522" s="21" t="s">
        <v>53</v>
      </c>
    </row>
    <row r="523" spans="3:13" ht="15.75" x14ac:dyDescent="0.25">
      <c r="C523" s="55"/>
      <c r="D523" s="54"/>
      <c r="E523" s="24">
        <v>2022</v>
      </c>
      <c r="F523" s="21">
        <f t="shared" si="31"/>
        <v>0</v>
      </c>
      <c r="G523" s="21">
        <v>0</v>
      </c>
      <c r="H523" s="21">
        <f t="shared" si="36"/>
        <v>0</v>
      </c>
      <c r="I523" s="21">
        <f t="shared" si="36"/>
        <v>0</v>
      </c>
      <c r="J523" s="21"/>
      <c r="K523" s="21"/>
      <c r="L523" s="21">
        <v>0</v>
      </c>
      <c r="M523" s="21"/>
    </row>
    <row r="524" spans="3:13" ht="15.75" x14ac:dyDescent="0.25">
      <c r="C524" s="55"/>
      <c r="D524" s="54"/>
      <c r="E524" s="24">
        <v>2023</v>
      </c>
      <c r="F524" s="21">
        <f t="shared" si="31"/>
        <v>0</v>
      </c>
      <c r="G524" s="21">
        <v>0</v>
      </c>
      <c r="H524" s="21">
        <f t="shared" si="36"/>
        <v>0</v>
      </c>
      <c r="I524" s="21">
        <f t="shared" si="36"/>
        <v>0</v>
      </c>
      <c r="J524" s="21"/>
      <c r="K524" s="21"/>
      <c r="L524" s="21">
        <v>0</v>
      </c>
      <c r="M524" s="21"/>
    </row>
    <row r="525" spans="3:13" ht="15.75" x14ac:dyDescent="0.25">
      <c r="C525" s="55"/>
      <c r="D525" s="54"/>
      <c r="E525" s="24">
        <v>2024</v>
      </c>
      <c r="F525" s="21">
        <f t="shared" si="31"/>
        <v>0</v>
      </c>
      <c r="G525" s="21">
        <v>0</v>
      </c>
      <c r="H525" s="21">
        <f t="shared" si="36"/>
        <v>0</v>
      </c>
      <c r="I525" s="21">
        <f t="shared" si="36"/>
        <v>0</v>
      </c>
      <c r="J525" s="21"/>
      <c r="K525" s="21"/>
      <c r="L525" s="21">
        <v>0</v>
      </c>
      <c r="M525" s="21"/>
    </row>
    <row r="526" spans="3:13" ht="15.75" x14ac:dyDescent="0.25">
      <c r="C526" s="55"/>
      <c r="D526" s="54"/>
      <c r="E526" s="24">
        <v>2025</v>
      </c>
      <c r="F526" s="21">
        <f t="shared" si="31"/>
        <v>0</v>
      </c>
      <c r="G526" s="21">
        <v>0</v>
      </c>
      <c r="H526" s="21">
        <f t="shared" si="36"/>
        <v>0</v>
      </c>
      <c r="I526" s="21">
        <f t="shared" si="36"/>
        <v>0</v>
      </c>
      <c r="J526" s="21"/>
      <c r="K526" s="21"/>
      <c r="L526" s="21">
        <v>0</v>
      </c>
      <c r="M526" s="21"/>
    </row>
    <row r="527" spans="3:13" ht="15.75" x14ac:dyDescent="0.25">
      <c r="C527" s="55"/>
      <c r="D527" s="54"/>
      <c r="E527" s="24">
        <v>2026</v>
      </c>
      <c r="F527" s="21">
        <f t="shared" si="31"/>
        <v>0</v>
      </c>
      <c r="G527" s="21">
        <v>0</v>
      </c>
      <c r="H527" s="21">
        <f t="shared" si="36"/>
        <v>0</v>
      </c>
      <c r="I527" s="21">
        <f t="shared" si="36"/>
        <v>0</v>
      </c>
      <c r="J527" s="21"/>
      <c r="K527" s="21"/>
      <c r="L527" s="21">
        <v>0</v>
      </c>
      <c r="M527" s="21"/>
    </row>
    <row r="528" spans="3:13" ht="27" customHeight="1" x14ac:dyDescent="0.25">
      <c r="C528" s="53" t="s">
        <v>50</v>
      </c>
      <c r="D528" s="53"/>
      <c r="E528" s="53"/>
      <c r="F528" s="53"/>
      <c r="G528" s="53"/>
      <c r="H528" s="53"/>
      <c r="I528" s="53"/>
      <c r="J528" s="53"/>
      <c r="K528" s="53"/>
      <c r="L528" s="53"/>
      <c r="M528" s="53"/>
    </row>
    <row r="529" spans="3:13" ht="51" customHeight="1" x14ac:dyDescent="0.25">
      <c r="C529" s="53" t="s">
        <v>51</v>
      </c>
      <c r="D529" s="53"/>
      <c r="E529" s="53"/>
      <c r="F529" s="53"/>
      <c r="G529" s="53"/>
      <c r="H529" s="53"/>
      <c r="I529" s="53"/>
      <c r="J529" s="53"/>
      <c r="K529" s="53"/>
      <c r="L529" s="53"/>
      <c r="M529" s="53"/>
    </row>
    <row r="530" spans="3:13" ht="107.25" customHeight="1" x14ac:dyDescent="0.25">
      <c r="C530" s="53" t="s">
        <v>52</v>
      </c>
      <c r="D530" s="53"/>
      <c r="E530" s="53"/>
      <c r="F530" s="53"/>
      <c r="G530" s="53"/>
      <c r="H530" s="53"/>
      <c r="I530" s="53"/>
      <c r="J530" s="53"/>
      <c r="K530" s="53"/>
      <c r="L530" s="53"/>
      <c r="M530" s="53"/>
    </row>
    <row r="531" spans="3:13" ht="15.75" x14ac:dyDescent="0.25">
      <c r="C531" s="54" t="s">
        <v>7</v>
      </c>
      <c r="D531" s="54" t="s">
        <v>45</v>
      </c>
      <c r="E531" s="21" t="s">
        <v>44</v>
      </c>
      <c r="F531" s="21">
        <f t="shared" ref="F531:F562" si="37">G531+H531+I531</f>
        <v>152126.39999999999</v>
      </c>
      <c r="G531" s="21">
        <f>G532+G533+G534+G535+G536+G537+G538</f>
        <v>152126.39999999999</v>
      </c>
      <c r="H531" s="21">
        <f t="shared" ref="H531:L546" si="38">176435.6+20000-196435.6</f>
        <v>0</v>
      </c>
      <c r="I531" s="21">
        <f t="shared" si="38"/>
        <v>0</v>
      </c>
      <c r="J531" s="21">
        <f t="shared" si="38"/>
        <v>0</v>
      </c>
      <c r="K531" s="21">
        <f t="shared" si="38"/>
        <v>0</v>
      </c>
      <c r="L531" s="21">
        <f t="shared" si="38"/>
        <v>0</v>
      </c>
      <c r="M531" s="57" t="s">
        <v>74</v>
      </c>
    </row>
    <row r="532" spans="3:13" ht="15.75" x14ac:dyDescent="0.25">
      <c r="C532" s="54"/>
      <c r="D532" s="54"/>
      <c r="E532" s="24">
        <v>2020</v>
      </c>
      <c r="F532" s="21">
        <f t="shared" si="37"/>
        <v>21074.9</v>
      </c>
      <c r="G532" s="21">
        <v>21074.9</v>
      </c>
      <c r="H532" s="21">
        <f t="shared" si="38"/>
        <v>0</v>
      </c>
      <c r="I532" s="21">
        <f t="shared" si="38"/>
        <v>0</v>
      </c>
      <c r="J532" s="21">
        <f t="shared" si="38"/>
        <v>0</v>
      </c>
      <c r="K532" s="21">
        <f t="shared" si="38"/>
        <v>0</v>
      </c>
      <c r="L532" s="21">
        <f t="shared" si="38"/>
        <v>0</v>
      </c>
      <c r="M532" s="57"/>
    </row>
    <row r="533" spans="3:13" ht="15.75" x14ac:dyDescent="0.25">
      <c r="C533" s="54"/>
      <c r="D533" s="54"/>
      <c r="E533" s="24">
        <v>2021</v>
      </c>
      <c r="F533" s="21">
        <f t="shared" si="37"/>
        <v>21713.7</v>
      </c>
      <c r="G533" s="21">
        <v>21713.7</v>
      </c>
      <c r="H533" s="21">
        <f t="shared" si="38"/>
        <v>0</v>
      </c>
      <c r="I533" s="21">
        <f t="shared" si="38"/>
        <v>0</v>
      </c>
      <c r="J533" s="21">
        <f t="shared" si="38"/>
        <v>0</v>
      </c>
      <c r="K533" s="21">
        <f t="shared" si="38"/>
        <v>0</v>
      </c>
      <c r="L533" s="21">
        <f t="shared" si="38"/>
        <v>0</v>
      </c>
      <c r="M533" s="57"/>
    </row>
    <row r="534" spans="3:13" ht="15.75" x14ac:dyDescent="0.25">
      <c r="C534" s="54"/>
      <c r="D534" s="54"/>
      <c r="E534" s="24">
        <v>2022</v>
      </c>
      <c r="F534" s="21">
        <f t="shared" si="37"/>
        <v>22520.2</v>
      </c>
      <c r="G534" s="21">
        <v>22520.2</v>
      </c>
      <c r="H534" s="21">
        <f t="shared" si="38"/>
        <v>0</v>
      </c>
      <c r="I534" s="21">
        <f t="shared" si="38"/>
        <v>0</v>
      </c>
      <c r="J534" s="21">
        <f t="shared" si="38"/>
        <v>0</v>
      </c>
      <c r="K534" s="21">
        <f t="shared" si="38"/>
        <v>0</v>
      </c>
      <c r="L534" s="21">
        <f t="shared" si="38"/>
        <v>0</v>
      </c>
      <c r="M534" s="57"/>
    </row>
    <row r="535" spans="3:13" ht="15.75" x14ac:dyDescent="0.25">
      <c r="C535" s="54"/>
      <c r="D535" s="54"/>
      <c r="E535" s="24">
        <v>2023</v>
      </c>
      <c r="F535" s="21">
        <f t="shared" si="37"/>
        <v>21704.400000000001</v>
      </c>
      <c r="G535" s="21">
        <v>21704.400000000001</v>
      </c>
      <c r="H535" s="21">
        <f t="shared" si="38"/>
        <v>0</v>
      </c>
      <c r="I535" s="21">
        <f t="shared" si="38"/>
        <v>0</v>
      </c>
      <c r="J535" s="21">
        <f t="shared" si="38"/>
        <v>0</v>
      </c>
      <c r="K535" s="21">
        <f t="shared" si="38"/>
        <v>0</v>
      </c>
      <c r="L535" s="21">
        <f t="shared" si="38"/>
        <v>0</v>
      </c>
      <c r="M535" s="57"/>
    </row>
    <row r="536" spans="3:13" ht="15.75" x14ac:dyDescent="0.25">
      <c r="C536" s="54"/>
      <c r="D536" s="54"/>
      <c r="E536" s="24">
        <v>2024</v>
      </c>
      <c r="F536" s="21">
        <f t="shared" si="37"/>
        <v>21704.400000000001</v>
      </c>
      <c r="G536" s="21">
        <v>21704.400000000001</v>
      </c>
      <c r="H536" s="21">
        <f t="shared" si="38"/>
        <v>0</v>
      </c>
      <c r="I536" s="21">
        <f t="shared" si="38"/>
        <v>0</v>
      </c>
      <c r="J536" s="21">
        <f t="shared" si="38"/>
        <v>0</v>
      </c>
      <c r="K536" s="21">
        <f t="shared" si="38"/>
        <v>0</v>
      </c>
      <c r="L536" s="21">
        <f t="shared" si="38"/>
        <v>0</v>
      </c>
      <c r="M536" s="57"/>
    </row>
    <row r="537" spans="3:13" ht="15.75" x14ac:dyDescent="0.25">
      <c r="C537" s="54"/>
      <c r="D537" s="54"/>
      <c r="E537" s="24">
        <v>2025</v>
      </c>
      <c r="F537" s="21">
        <f t="shared" si="37"/>
        <v>21704.400000000001</v>
      </c>
      <c r="G537" s="21">
        <v>21704.400000000001</v>
      </c>
      <c r="H537" s="21">
        <f t="shared" si="38"/>
        <v>0</v>
      </c>
      <c r="I537" s="21">
        <f t="shared" si="38"/>
        <v>0</v>
      </c>
      <c r="J537" s="21">
        <f t="shared" si="38"/>
        <v>0</v>
      </c>
      <c r="K537" s="21">
        <f t="shared" si="38"/>
        <v>0</v>
      </c>
      <c r="L537" s="21">
        <f t="shared" si="38"/>
        <v>0</v>
      </c>
      <c r="M537" s="57"/>
    </row>
    <row r="538" spans="3:13" ht="15.75" x14ac:dyDescent="0.25">
      <c r="C538" s="54"/>
      <c r="D538" s="54"/>
      <c r="E538" s="24">
        <v>2026</v>
      </c>
      <c r="F538" s="21">
        <f t="shared" si="37"/>
        <v>21704.400000000001</v>
      </c>
      <c r="G538" s="21">
        <v>21704.400000000001</v>
      </c>
      <c r="H538" s="21">
        <f t="shared" si="38"/>
        <v>0</v>
      </c>
      <c r="I538" s="21">
        <f t="shared" si="38"/>
        <v>0</v>
      </c>
      <c r="J538" s="21">
        <f t="shared" si="38"/>
        <v>0</v>
      </c>
      <c r="K538" s="21">
        <f t="shared" si="38"/>
        <v>0</v>
      </c>
      <c r="L538" s="21">
        <f t="shared" si="38"/>
        <v>0</v>
      </c>
      <c r="M538" s="57"/>
    </row>
    <row r="539" spans="3:13" ht="15.75" x14ac:dyDescent="0.25">
      <c r="C539" s="54" t="s">
        <v>8</v>
      </c>
      <c r="D539" s="54" t="s">
        <v>46</v>
      </c>
      <c r="E539" s="21" t="s">
        <v>44</v>
      </c>
      <c r="F539" s="21">
        <f t="shared" si="37"/>
        <v>16500</v>
      </c>
      <c r="G539" s="21">
        <f>G540+G541+G542+G543+G544+G545+G546</f>
        <v>16500</v>
      </c>
      <c r="H539" s="21">
        <f t="shared" si="38"/>
        <v>0</v>
      </c>
      <c r="I539" s="21">
        <f t="shared" si="38"/>
        <v>0</v>
      </c>
      <c r="J539" s="21">
        <f t="shared" si="38"/>
        <v>0</v>
      </c>
      <c r="K539" s="21">
        <f t="shared" si="38"/>
        <v>0</v>
      </c>
      <c r="L539" s="21">
        <f t="shared" si="38"/>
        <v>0</v>
      </c>
      <c r="M539" s="21" t="s">
        <v>70</v>
      </c>
    </row>
    <row r="540" spans="3:13" ht="15.75" x14ac:dyDescent="0.25">
      <c r="C540" s="54"/>
      <c r="D540" s="54"/>
      <c r="E540" s="24">
        <v>2020</v>
      </c>
      <c r="F540" s="21">
        <f t="shared" si="37"/>
        <v>5500</v>
      </c>
      <c r="G540" s="21">
        <v>5500</v>
      </c>
      <c r="H540" s="21">
        <f t="shared" si="38"/>
        <v>0</v>
      </c>
      <c r="I540" s="21">
        <f t="shared" si="38"/>
        <v>0</v>
      </c>
      <c r="J540" s="21">
        <f t="shared" si="38"/>
        <v>0</v>
      </c>
      <c r="K540" s="21">
        <f t="shared" si="38"/>
        <v>0</v>
      </c>
      <c r="L540" s="21">
        <f t="shared" si="38"/>
        <v>0</v>
      </c>
      <c r="M540" s="24">
        <v>30478</v>
      </c>
    </row>
    <row r="541" spans="3:13" ht="15.75" x14ac:dyDescent="0.25">
      <c r="C541" s="54"/>
      <c r="D541" s="54"/>
      <c r="E541" s="24">
        <v>2021</v>
      </c>
      <c r="F541" s="21">
        <f t="shared" si="37"/>
        <v>5500</v>
      </c>
      <c r="G541" s="21">
        <v>5500</v>
      </c>
      <c r="H541" s="21">
        <f t="shared" si="38"/>
        <v>0</v>
      </c>
      <c r="I541" s="21">
        <f t="shared" si="38"/>
        <v>0</v>
      </c>
      <c r="J541" s="21">
        <f t="shared" si="38"/>
        <v>0</v>
      </c>
      <c r="K541" s="21">
        <f t="shared" si="38"/>
        <v>0</v>
      </c>
      <c r="L541" s="21">
        <f t="shared" si="38"/>
        <v>0</v>
      </c>
      <c r="M541" s="24">
        <v>30478</v>
      </c>
    </row>
    <row r="542" spans="3:13" ht="15.75" x14ac:dyDescent="0.25">
      <c r="C542" s="54"/>
      <c r="D542" s="54"/>
      <c r="E542" s="24">
        <v>2022</v>
      </c>
      <c r="F542" s="21">
        <f t="shared" si="37"/>
        <v>5500</v>
      </c>
      <c r="G542" s="21">
        <v>5500</v>
      </c>
      <c r="H542" s="21">
        <f t="shared" si="38"/>
        <v>0</v>
      </c>
      <c r="I542" s="21">
        <f t="shared" si="38"/>
        <v>0</v>
      </c>
      <c r="J542" s="21">
        <f t="shared" si="38"/>
        <v>0</v>
      </c>
      <c r="K542" s="21">
        <f t="shared" si="38"/>
        <v>0</v>
      </c>
      <c r="L542" s="21">
        <f t="shared" si="38"/>
        <v>0</v>
      </c>
      <c r="M542" s="24">
        <v>30478</v>
      </c>
    </row>
    <row r="543" spans="3:13" ht="15.75" x14ac:dyDescent="0.25">
      <c r="C543" s="54"/>
      <c r="D543" s="54"/>
      <c r="E543" s="24">
        <v>2023</v>
      </c>
      <c r="F543" s="21">
        <f t="shared" si="37"/>
        <v>0</v>
      </c>
      <c r="G543" s="21">
        <v>0</v>
      </c>
      <c r="H543" s="21">
        <f t="shared" si="38"/>
        <v>0</v>
      </c>
      <c r="I543" s="21">
        <f t="shared" si="38"/>
        <v>0</v>
      </c>
      <c r="J543" s="21">
        <f t="shared" si="38"/>
        <v>0</v>
      </c>
      <c r="K543" s="21">
        <f t="shared" si="38"/>
        <v>0</v>
      </c>
      <c r="L543" s="21">
        <f t="shared" si="38"/>
        <v>0</v>
      </c>
      <c r="M543" s="24">
        <v>30478</v>
      </c>
    </row>
    <row r="544" spans="3:13" ht="15.75" x14ac:dyDescent="0.25">
      <c r="C544" s="54"/>
      <c r="D544" s="54"/>
      <c r="E544" s="24">
        <v>2024</v>
      </c>
      <c r="F544" s="21">
        <f t="shared" si="37"/>
        <v>0</v>
      </c>
      <c r="G544" s="21">
        <v>0</v>
      </c>
      <c r="H544" s="21">
        <f t="shared" si="38"/>
        <v>0</v>
      </c>
      <c r="I544" s="21">
        <f t="shared" si="38"/>
        <v>0</v>
      </c>
      <c r="J544" s="21">
        <f t="shared" si="38"/>
        <v>0</v>
      </c>
      <c r="K544" s="21">
        <f t="shared" si="38"/>
        <v>0</v>
      </c>
      <c r="L544" s="21">
        <f t="shared" si="38"/>
        <v>0</v>
      </c>
      <c r="M544" s="24">
        <v>30478</v>
      </c>
    </row>
    <row r="545" spans="3:13" ht="15.75" x14ac:dyDescent="0.25">
      <c r="C545" s="54"/>
      <c r="D545" s="54"/>
      <c r="E545" s="24">
        <v>2025</v>
      </c>
      <c r="F545" s="21">
        <f t="shared" si="37"/>
        <v>0</v>
      </c>
      <c r="G545" s="21">
        <v>0</v>
      </c>
      <c r="H545" s="21">
        <f t="shared" si="38"/>
        <v>0</v>
      </c>
      <c r="I545" s="21">
        <f t="shared" si="38"/>
        <v>0</v>
      </c>
      <c r="J545" s="21">
        <f t="shared" si="38"/>
        <v>0</v>
      </c>
      <c r="K545" s="21">
        <f t="shared" si="38"/>
        <v>0</v>
      </c>
      <c r="L545" s="21">
        <f t="shared" si="38"/>
        <v>0</v>
      </c>
      <c r="M545" s="24">
        <v>30478</v>
      </c>
    </row>
    <row r="546" spans="3:13" ht="15.75" x14ac:dyDescent="0.25">
      <c r="C546" s="54"/>
      <c r="D546" s="54"/>
      <c r="E546" s="24">
        <v>2026</v>
      </c>
      <c r="F546" s="21">
        <f t="shared" si="37"/>
        <v>0</v>
      </c>
      <c r="G546" s="21">
        <v>0</v>
      </c>
      <c r="H546" s="21">
        <f t="shared" si="38"/>
        <v>0</v>
      </c>
      <c r="I546" s="21">
        <f t="shared" si="38"/>
        <v>0</v>
      </c>
      <c r="J546" s="21">
        <f t="shared" si="38"/>
        <v>0</v>
      </c>
      <c r="K546" s="21">
        <f t="shared" si="38"/>
        <v>0</v>
      </c>
      <c r="L546" s="21">
        <f t="shared" si="38"/>
        <v>0</v>
      </c>
      <c r="M546" s="24">
        <v>30478</v>
      </c>
    </row>
    <row r="547" spans="3:13" ht="15.75" x14ac:dyDescent="0.25">
      <c r="C547" s="54" t="s">
        <v>43</v>
      </c>
      <c r="D547" s="54" t="s">
        <v>46</v>
      </c>
      <c r="E547" s="21" t="s">
        <v>44</v>
      </c>
      <c r="F547" s="21">
        <f t="shared" si="37"/>
        <v>339383</v>
      </c>
      <c r="G547" s="21">
        <f>G548+G549+G550+G551+G552+G553+G554</f>
        <v>339383</v>
      </c>
      <c r="H547" s="21">
        <f t="shared" ref="H547:L562" si="39">176435.6+20000-196435.6</f>
        <v>0</v>
      </c>
      <c r="I547" s="21">
        <f t="shared" si="39"/>
        <v>0</v>
      </c>
      <c r="J547" s="21">
        <f t="shared" si="39"/>
        <v>0</v>
      </c>
      <c r="K547" s="21">
        <f t="shared" si="39"/>
        <v>0</v>
      </c>
      <c r="L547" s="21">
        <f t="shared" si="39"/>
        <v>0</v>
      </c>
      <c r="M547" s="57" t="s">
        <v>73</v>
      </c>
    </row>
    <row r="548" spans="3:13" ht="15.75" x14ac:dyDescent="0.25">
      <c r="C548" s="54"/>
      <c r="D548" s="54"/>
      <c r="E548" s="24">
        <v>2020</v>
      </c>
      <c r="F548" s="21">
        <f t="shared" si="37"/>
        <v>48889.4</v>
      </c>
      <c r="G548" s="21">
        <v>48889.4</v>
      </c>
      <c r="H548" s="21">
        <f t="shared" si="39"/>
        <v>0</v>
      </c>
      <c r="I548" s="21">
        <f t="shared" si="39"/>
        <v>0</v>
      </c>
      <c r="J548" s="21">
        <f t="shared" si="39"/>
        <v>0</v>
      </c>
      <c r="K548" s="21">
        <f t="shared" si="39"/>
        <v>0</v>
      </c>
      <c r="L548" s="21">
        <f t="shared" si="39"/>
        <v>0</v>
      </c>
      <c r="M548" s="57"/>
    </row>
    <row r="549" spans="3:13" ht="15.75" x14ac:dyDescent="0.25">
      <c r="C549" s="54"/>
      <c r="D549" s="54"/>
      <c r="E549" s="24">
        <v>2021</v>
      </c>
      <c r="F549" s="21">
        <f t="shared" si="37"/>
        <v>50404.5</v>
      </c>
      <c r="G549" s="21">
        <v>50404.5</v>
      </c>
      <c r="H549" s="21">
        <f t="shared" si="39"/>
        <v>0</v>
      </c>
      <c r="I549" s="21">
        <f t="shared" si="39"/>
        <v>0</v>
      </c>
      <c r="J549" s="21">
        <f t="shared" si="39"/>
        <v>0</v>
      </c>
      <c r="K549" s="21">
        <f t="shared" si="39"/>
        <v>0</v>
      </c>
      <c r="L549" s="21">
        <f t="shared" si="39"/>
        <v>0</v>
      </c>
      <c r="M549" s="57"/>
    </row>
    <row r="550" spans="3:13" ht="15.75" x14ac:dyDescent="0.25">
      <c r="C550" s="54"/>
      <c r="D550" s="54"/>
      <c r="E550" s="24">
        <v>2022</v>
      </c>
      <c r="F550" s="21">
        <f t="shared" si="37"/>
        <v>52323.1</v>
      </c>
      <c r="G550" s="21">
        <v>52323.1</v>
      </c>
      <c r="H550" s="21">
        <f t="shared" si="39"/>
        <v>0</v>
      </c>
      <c r="I550" s="21">
        <f t="shared" si="39"/>
        <v>0</v>
      </c>
      <c r="J550" s="21">
        <f t="shared" si="39"/>
        <v>0</v>
      </c>
      <c r="K550" s="21">
        <f t="shared" si="39"/>
        <v>0</v>
      </c>
      <c r="L550" s="21">
        <f t="shared" si="39"/>
        <v>0</v>
      </c>
      <c r="M550" s="57"/>
    </row>
    <row r="551" spans="3:13" ht="15.75" x14ac:dyDescent="0.25">
      <c r="C551" s="54"/>
      <c r="D551" s="54"/>
      <c r="E551" s="24">
        <v>2023</v>
      </c>
      <c r="F551" s="21">
        <f t="shared" si="37"/>
        <v>46941.5</v>
      </c>
      <c r="G551" s="21">
        <v>46941.5</v>
      </c>
      <c r="H551" s="21">
        <f t="shared" si="39"/>
        <v>0</v>
      </c>
      <c r="I551" s="21">
        <f t="shared" si="39"/>
        <v>0</v>
      </c>
      <c r="J551" s="21">
        <f t="shared" si="39"/>
        <v>0</v>
      </c>
      <c r="K551" s="21">
        <f t="shared" si="39"/>
        <v>0</v>
      </c>
      <c r="L551" s="21">
        <f t="shared" si="39"/>
        <v>0</v>
      </c>
      <c r="M551" s="57"/>
    </row>
    <row r="552" spans="3:13" ht="15.75" x14ac:dyDescent="0.25">
      <c r="C552" s="54"/>
      <c r="D552" s="54"/>
      <c r="E552" s="24">
        <v>2024</v>
      </c>
      <c r="F552" s="21">
        <f t="shared" si="37"/>
        <v>46941.5</v>
      </c>
      <c r="G552" s="21">
        <v>46941.5</v>
      </c>
      <c r="H552" s="21">
        <f t="shared" si="39"/>
        <v>0</v>
      </c>
      <c r="I552" s="21">
        <f t="shared" si="39"/>
        <v>0</v>
      </c>
      <c r="J552" s="21">
        <f t="shared" si="39"/>
        <v>0</v>
      </c>
      <c r="K552" s="21">
        <f t="shared" si="39"/>
        <v>0</v>
      </c>
      <c r="L552" s="21">
        <f t="shared" si="39"/>
        <v>0</v>
      </c>
      <c r="M552" s="57"/>
    </row>
    <row r="553" spans="3:13" ht="15.75" x14ac:dyDescent="0.25">
      <c r="C553" s="54"/>
      <c r="D553" s="54"/>
      <c r="E553" s="24">
        <v>2025</v>
      </c>
      <c r="F553" s="21">
        <f t="shared" si="37"/>
        <v>46941.5</v>
      </c>
      <c r="G553" s="21">
        <v>46941.5</v>
      </c>
      <c r="H553" s="21">
        <f t="shared" si="39"/>
        <v>0</v>
      </c>
      <c r="I553" s="21">
        <f t="shared" si="39"/>
        <v>0</v>
      </c>
      <c r="J553" s="21">
        <f t="shared" si="39"/>
        <v>0</v>
      </c>
      <c r="K553" s="21">
        <f t="shared" si="39"/>
        <v>0</v>
      </c>
      <c r="L553" s="21">
        <f t="shared" si="39"/>
        <v>0</v>
      </c>
      <c r="M553" s="57"/>
    </row>
    <row r="554" spans="3:13" ht="15.75" x14ac:dyDescent="0.25">
      <c r="C554" s="54"/>
      <c r="D554" s="54"/>
      <c r="E554" s="24">
        <v>2026</v>
      </c>
      <c r="F554" s="21">
        <f t="shared" si="37"/>
        <v>46941.5</v>
      </c>
      <c r="G554" s="21">
        <v>46941.5</v>
      </c>
      <c r="H554" s="21">
        <f t="shared" si="39"/>
        <v>0</v>
      </c>
      <c r="I554" s="21">
        <f t="shared" si="39"/>
        <v>0</v>
      </c>
      <c r="J554" s="21">
        <f t="shared" si="39"/>
        <v>0</v>
      </c>
      <c r="K554" s="21">
        <f t="shared" si="39"/>
        <v>0</v>
      </c>
      <c r="L554" s="21">
        <f t="shared" si="39"/>
        <v>0</v>
      </c>
      <c r="M554" s="57"/>
    </row>
    <row r="555" spans="3:13" ht="15.75" x14ac:dyDescent="0.25">
      <c r="C555" s="54" t="s">
        <v>9</v>
      </c>
      <c r="D555" s="54" t="s">
        <v>47</v>
      </c>
      <c r="E555" s="21" t="s">
        <v>44</v>
      </c>
      <c r="F555" s="21">
        <f t="shared" si="37"/>
        <v>81176.099999999991</v>
      </c>
      <c r="G555" s="40">
        <f>G556+G557+G558+G559+G560+G561+G562</f>
        <v>81016.799999999988</v>
      </c>
      <c r="H555" s="21">
        <f>H556+H557+H558</f>
        <v>159.30000000000001</v>
      </c>
      <c r="I555" s="21">
        <f t="shared" si="39"/>
        <v>0</v>
      </c>
      <c r="J555" s="21">
        <f t="shared" si="39"/>
        <v>0</v>
      </c>
      <c r="K555" s="21">
        <f t="shared" si="39"/>
        <v>0</v>
      </c>
      <c r="L555" s="21">
        <f t="shared" si="39"/>
        <v>0</v>
      </c>
      <c r="M555" s="40" t="s">
        <v>69</v>
      </c>
    </row>
    <row r="556" spans="3:13" ht="15.75" x14ac:dyDescent="0.25">
      <c r="C556" s="54"/>
      <c r="D556" s="54"/>
      <c r="E556" s="24">
        <v>2020</v>
      </c>
      <c r="F556" s="21">
        <f t="shared" si="37"/>
        <v>10886.1</v>
      </c>
      <c r="G556" s="40">
        <v>10833</v>
      </c>
      <c r="H556" s="21">
        <v>53.1</v>
      </c>
      <c r="I556" s="21">
        <f t="shared" si="39"/>
        <v>0</v>
      </c>
      <c r="J556" s="21">
        <f t="shared" si="39"/>
        <v>0</v>
      </c>
      <c r="K556" s="21">
        <f t="shared" si="39"/>
        <v>0</v>
      </c>
      <c r="L556" s="21">
        <f t="shared" si="39"/>
        <v>0</v>
      </c>
      <c r="M556" s="24">
        <v>172</v>
      </c>
    </row>
    <row r="557" spans="3:13" ht="15.75" x14ac:dyDescent="0.25">
      <c r="C557" s="54"/>
      <c r="D557" s="54"/>
      <c r="E557" s="24">
        <v>2021</v>
      </c>
      <c r="F557" s="21">
        <f t="shared" si="37"/>
        <v>11181.7</v>
      </c>
      <c r="G557" s="40">
        <v>11128.6</v>
      </c>
      <c r="H557" s="21">
        <v>53.1</v>
      </c>
      <c r="I557" s="21">
        <f t="shared" si="39"/>
        <v>0</v>
      </c>
      <c r="J557" s="21">
        <f t="shared" si="39"/>
        <v>0</v>
      </c>
      <c r="K557" s="21">
        <f t="shared" si="39"/>
        <v>0</v>
      </c>
      <c r="L557" s="21">
        <f t="shared" si="39"/>
        <v>0</v>
      </c>
      <c r="M557" s="24">
        <v>172</v>
      </c>
    </row>
    <row r="558" spans="3:13" ht="15.75" x14ac:dyDescent="0.25">
      <c r="C558" s="54"/>
      <c r="D558" s="54"/>
      <c r="E558" s="24">
        <v>2022</v>
      </c>
      <c r="F558" s="21">
        <f t="shared" si="37"/>
        <v>11556.7</v>
      </c>
      <c r="G558" s="40">
        <v>11503.6</v>
      </c>
      <c r="H558" s="21">
        <v>53.1</v>
      </c>
      <c r="I558" s="21">
        <f t="shared" si="39"/>
        <v>0</v>
      </c>
      <c r="J558" s="21">
        <f t="shared" si="39"/>
        <v>0</v>
      </c>
      <c r="K558" s="21">
        <f t="shared" si="39"/>
        <v>0</v>
      </c>
      <c r="L558" s="21">
        <f t="shared" si="39"/>
        <v>0</v>
      </c>
      <c r="M558" s="24">
        <v>172</v>
      </c>
    </row>
    <row r="559" spans="3:13" ht="15.75" x14ac:dyDescent="0.25">
      <c r="C559" s="54"/>
      <c r="D559" s="54"/>
      <c r="E559" s="24">
        <v>2023</v>
      </c>
      <c r="F559" s="21">
        <f t="shared" si="37"/>
        <v>11887.9</v>
      </c>
      <c r="G559" s="40">
        <v>11887.9</v>
      </c>
      <c r="H559" s="21">
        <f t="shared" si="39"/>
        <v>0</v>
      </c>
      <c r="I559" s="21">
        <f t="shared" si="39"/>
        <v>0</v>
      </c>
      <c r="J559" s="21">
        <f t="shared" si="39"/>
        <v>0</v>
      </c>
      <c r="K559" s="21">
        <f t="shared" si="39"/>
        <v>0</v>
      </c>
      <c r="L559" s="21">
        <f t="shared" si="39"/>
        <v>0</v>
      </c>
      <c r="M559" s="24">
        <v>172</v>
      </c>
    </row>
    <row r="560" spans="3:13" ht="15.75" x14ac:dyDescent="0.25">
      <c r="C560" s="54"/>
      <c r="D560" s="54"/>
      <c r="E560" s="24">
        <v>2024</v>
      </c>
      <c r="F560" s="21">
        <f t="shared" si="37"/>
        <v>11887.9</v>
      </c>
      <c r="G560" s="40">
        <v>11887.9</v>
      </c>
      <c r="H560" s="21">
        <f t="shared" si="39"/>
        <v>0</v>
      </c>
      <c r="I560" s="21">
        <f t="shared" si="39"/>
        <v>0</v>
      </c>
      <c r="J560" s="21">
        <f t="shared" si="39"/>
        <v>0</v>
      </c>
      <c r="K560" s="21">
        <f t="shared" si="39"/>
        <v>0</v>
      </c>
      <c r="L560" s="21">
        <f t="shared" si="39"/>
        <v>0</v>
      </c>
      <c r="M560" s="24">
        <v>172</v>
      </c>
    </row>
    <row r="561" spans="3:13" ht="15.75" x14ac:dyDescent="0.25">
      <c r="C561" s="54"/>
      <c r="D561" s="54"/>
      <c r="E561" s="24">
        <v>2025</v>
      </c>
      <c r="F561" s="21">
        <f t="shared" si="37"/>
        <v>11887.9</v>
      </c>
      <c r="G561" s="40">
        <v>11887.9</v>
      </c>
      <c r="H561" s="21">
        <f t="shared" si="39"/>
        <v>0</v>
      </c>
      <c r="I561" s="21">
        <f t="shared" si="39"/>
        <v>0</v>
      </c>
      <c r="J561" s="21">
        <f t="shared" si="39"/>
        <v>0</v>
      </c>
      <c r="K561" s="21">
        <f t="shared" si="39"/>
        <v>0</v>
      </c>
      <c r="L561" s="21">
        <f t="shared" si="39"/>
        <v>0</v>
      </c>
      <c r="M561" s="24">
        <v>172</v>
      </c>
    </row>
    <row r="562" spans="3:13" ht="15.75" x14ac:dyDescent="0.25">
      <c r="C562" s="54"/>
      <c r="D562" s="54"/>
      <c r="E562" s="24">
        <v>2026</v>
      </c>
      <c r="F562" s="21">
        <f t="shared" si="37"/>
        <v>11887.9</v>
      </c>
      <c r="G562" s="40">
        <v>11887.9</v>
      </c>
      <c r="H562" s="21">
        <f t="shared" si="39"/>
        <v>0</v>
      </c>
      <c r="I562" s="21">
        <f t="shared" si="39"/>
        <v>0</v>
      </c>
      <c r="J562" s="21">
        <f t="shared" si="39"/>
        <v>0</v>
      </c>
      <c r="K562" s="21">
        <f t="shared" si="39"/>
        <v>0</v>
      </c>
      <c r="L562" s="21">
        <f t="shared" si="39"/>
        <v>0</v>
      </c>
      <c r="M562" s="24">
        <v>172</v>
      </c>
    </row>
    <row r="563" spans="3:13" x14ac:dyDescent="0.25">
      <c r="C563" s="41"/>
      <c r="D563" s="41"/>
      <c r="E563" s="42"/>
      <c r="F563" s="43"/>
      <c r="G563" s="43"/>
      <c r="H563" s="43"/>
      <c r="I563" s="43"/>
      <c r="J563" s="43"/>
      <c r="K563" s="43"/>
      <c r="L563" s="43"/>
      <c r="M563" s="44"/>
    </row>
    <row r="564" spans="3:13" x14ac:dyDescent="0.25">
      <c r="C564" s="45"/>
      <c r="D564" s="28"/>
      <c r="E564" s="28"/>
      <c r="F564" s="29"/>
      <c r="G564" s="29"/>
      <c r="H564" s="29"/>
      <c r="I564" s="29"/>
      <c r="J564" s="29"/>
      <c r="K564" s="29"/>
      <c r="L564" s="29"/>
      <c r="M564" s="46"/>
    </row>
    <row r="565" spans="3:13" x14ac:dyDescent="0.25">
      <c r="C565" s="28"/>
      <c r="D565" s="28"/>
      <c r="E565" s="28"/>
      <c r="F565" s="29"/>
      <c r="G565" s="29"/>
      <c r="H565" s="29"/>
      <c r="I565" s="29"/>
      <c r="J565" s="29"/>
      <c r="K565" s="29"/>
      <c r="L565" s="29"/>
      <c r="M565" s="46"/>
    </row>
    <row r="566" spans="3:13" ht="18.75" x14ac:dyDescent="0.25">
      <c r="C566" s="68" t="s">
        <v>83</v>
      </c>
      <c r="D566" s="68"/>
      <c r="E566" s="68"/>
      <c r="F566" s="47">
        <f>G566+H566+I566</f>
        <v>5075063.3339099996</v>
      </c>
      <c r="G566" s="47">
        <f>G5+G21+G29+G85+G93+G101+G125+G133+G141+G157+G173+G181+G189+G197+G205+G213+G221+G237+G253+G261+G269+G277+G285+G293+G309+G317+G325+G333+G341+G349+G357+G13+G37+G45+G53+G61+G69+G77+G109+G117+G149+G229+G301+G165+G247</f>
        <v>3648219.5503099998</v>
      </c>
      <c r="H566" s="47">
        <f>H5+H21+H29+H85+H93+H101+H125+H133+H141+H157+H173+H181+H189+H197+H205+H213+H221+H237+H253+H261+H269+H277+H285+H293+H309+H317+H325+H333+H341+H349+H357+H247</f>
        <v>608585.9307599999</v>
      </c>
      <c r="I566" s="47">
        <f>I5+I21+I29+I85+I93+I101+I125+I133+I141+I157+I173+I181+I189+I197+I205+I213+I221+I237+I253+I261+I269+I277+I285+I293+I309+I317+I325+I333+I341+I349+I357+I247</f>
        <v>818257.85284000007</v>
      </c>
      <c r="J566" s="48">
        <f>J5+J21+J29+J85+J93+J101+J125+J133+J141+J157+J173+J181+J189+J197+J205+J213+J221+J237+J253+J261+J269+J277+J285+J293+J309+J317+J325+J333+J341+J349+J357</f>
        <v>0</v>
      </c>
      <c r="K566" s="48">
        <f>K5+K21+K29+K85+K93+K101+K125+K133+K141+K157+K173+K181+K189+K197+K205+K213+K221+K237+K253+K261+K269+K277+K285+K293+K309+K317+K325+K333+K341+K349+K357</f>
        <v>0</v>
      </c>
      <c r="L566" s="48"/>
      <c r="M566" s="49"/>
    </row>
    <row r="567" spans="3:13" ht="18.75" x14ac:dyDescent="0.25">
      <c r="C567" s="50"/>
      <c r="D567" s="50"/>
      <c r="E567" s="50"/>
      <c r="F567" s="47"/>
      <c r="G567" s="51"/>
      <c r="H567" s="51"/>
      <c r="I567" s="51"/>
    </row>
    <row r="568" spans="3:13" ht="18.75" x14ac:dyDescent="0.25">
      <c r="C568" s="67" t="s">
        <v>84</v>
      </c>
      <c r="D568" s="67"/>
      <c r="E568" s="67"/>
      <c r="F568" s="47">
        <f>G568+H568+I568</f>
        <v>1469530.56</v>
      </c>
      <c r="G568" s="51">
        <f>G368+G376+G384+G392+G440+G456+G464+G472+G480+G488+G496+G504+G512+G520+G448+G400+G408+G416+G424+G432</f>
        <v>1294380.56</v>
      </c>
      <c r="H568" s="51">
        <f>H368+H376+H384+H392+H440+H456+H464+H472+H480+H488+H496+H504+H512+H520</f>
        <v>175150</v>
      </c>
      <c r="I568" s="51">
        <f>I368+I376+I384+I392+I440+I456+I464+I472+I480+I488+I496+I504+I512+I520</f>
        <v>0</v>
      </c>
    </row>
    <row r="569" spans="3:13" ht="18.75" x14ac:dyDescent="0.25">
      <c r="C569" s="50"/>
      <c r="D569" s="50"/>
      <c r="E569" s="50"/>
      <c r="F569" s="47"/>
      <c r="G569" s="51"/>
      <c r="H569" s="51"/>
      <c r="I569" s="51"/>
    </row>
    <row r="570" spans="3:13" ht="18.75" x14ac:dyDescent="0.25">
      <c r="C570" s="67" t="s">
        <v>85</v>
      </c>
      <c r="D570" s="67"/>
      <c r="E570" s="67"/>
      <c r="F570" s="47">
        <f>G570+H570+I570</f>
        <v>589185.5</v>
      </c>
      <c r="G570" s="51">
        <f>G531+G539+G547+G555</f>
        <v>589026.19999999995</v>
      </c>
      <c r="H570" s="51">
        <f>H531+H539+H547+H555</f>
        <v>159.30000000000001</v>
      </c>
      <c r="I570" s="51">
        <f>I531+I539+I547+I555</f>
        <v>0</v>
      </c>
    </row>
    <row r="571" spans="3:13" ht="18.75" x14ac:dyDescent="0.25">
      <c r="C571" s="50"/>
      <c r="D571" s="50"/>
      <c r="E571" s="50"/>
      <c r="F571" s="47"/>
      <c r="G571" s="51"/>
      <c r="H571" s="51"/>
      <c r="I571" s="51"/>
    </row>
    <row r="572" spans="3:13" ht="18.75" x14ac:dyDescent="0.25">
      <c r="C572" s="67" t="s">
        <v>86</v>
      </c>
      <c r="D572" s="67"/>
      <c r="E572" s="67"/>
      <c r="F572" s="51">
        <f>F566+F568+F570</f>
        <v>7133779.3939100001</v>
      </c>
      <c r="G572" s="51">
        <f>G566+G568+G570</f>
        <v>5531626.3103099996</v>
      </c>
      <c r="H572" s="51">
        <f>H566+H568+H570</f>
        <v>783895.23075999995</v>
      </c>
      <c r="I572" s="51">
        <f>I566+I568+I570</f>
        <v>818257.85284000007</v>
      </c>
    </row>
  </sheetData>
  <mergeCells count="209">
    <mergeCell ref="D149:D156"/>
    <mergeCell ref="C165:C172"/>
    <mergeCell ref="D165:D172"/>
    <mergeCell ref="C229:C236"/>
    <mergeCell ref="D229:D236"/>
    <mergeCell ref="C261:C268"/>
    <mergeCell ref="C301:C308"/>
    <mergeCell ref="D301:D308"/>
    <mergeCell ref="C400:C407"/>
    <mergeCell ref="D400:D407"/>
    <mergeCell ref="C213:C220"/>
    <mergeCell ref="C253:C260"/>
    <mergeCell ref="C197:C204"/>
    <mergeCell ref="C205:C212"/>
    <mergeCell ref="C221:C228"/>
    <mergeCell ref="C269:C276"/>
    <mergeCell ref="C277:C284"/>
    <mergeCell ref="C285:C292"/>
    <mergeCell ref="C293:C300"/>
    <mergeCell ref="C237:C244"/>
    <mergeCell ref="C376:C383"/>
    <mergeCell ref="C357:C364"/>
    <mergeCell ref="C366:M366"/>
    <mergeCell ref="C367:M367"/>
    <mergeCell ref="C572:E572"/>
    <mergeCell ref="A305:A312"/>
    <mergeCell ref="C448:C455"/>
    <mergeCell ref="D448:D455"/>
    <mergeCell ref="C566:E566"/>
    <mergeCell ref="C568:E568"/>
    <mergeCell ref="C570:E570"/>
    <mergeCell ref="C528:M528"/>
    <mergeCell ref="A345:A352"/>
    <mergeCell ref="C488:C495"/>
    <mergeCell ref="C408:C415"/>
    <mergeCell ref="D408:D415"/>
    <mergeCell ref="C416:C423"/>
    <mergeCell ref="D416:D423"/>
    <mergeCell ref="C424:C431"/>
    <mergeCell ref="D424:D431"/>
    <mergeCell ref="C432:C439"/>
    <mergeCell ref="D432:D439"/>
    <mergeCell ref="C440:C447"/>
    <mergeCell ref="C472:C479"/>
    <mergeCell ref="C480:C487"/>
    <mergeCell ref="C349:C356"/>
    <mergeCell ref="C392:C399"/>
    <mergeCell ref="C368:C375"/>
    <mergeCell ref="I2:M2"/>
    <mergeCell ref="I1:M1"/>
    <mergeCell ref="B141:B144"/>
    <mergeCell ref="A3:M3"/>
    <mergeCell ref="A21:A28"/>
    <mergeCell ref="C29:C36"/>
    <mergeCell ref="A29:A36"/>
    <mergeCell ref="C13:C20"/>
    <mergeCell ref="D13:D20"/>
    <mergeCell ref="C37:C44"/>
    <mergeCell ref="D37:D44"/>
    <mergeCell ref="C45:C52"/>
    <mergeCell ref="D45:D52"/>
    <mergeCell ref="C53:C60"/>
    <mergeCell ref="D53:D60"/>
    <mergeCell ref="C61:C68"/>
    <mergeCell ref="A5:A12"/>
    <mergeCell ref="C5:C12"/>
    <mergeCell ref="D61:D68"/>
    <mergeCell ref="C69:C76"/>
    <mergeCell ref="D69:D76"/>
    <mergeCell ref="C77:C84"/>
    <mergeCell ref="D77:D84"/>
    <mergeCell ref="C109:C116"/>
    <mergeCell ref="D109:D116"/>
    <mergeCell ref="A85:A92"/>
    <mergeCell ref="A53:A60"/>
    <mergeCell ref="C125:C132"/>
    <mergeCell ref="A37:A44"/>
    <mergeCell ref="C93:C100"/>
    <mergeCell ref="A45:A52"/>
    <mergeCell ref="C101:C108"/>
    <mergeCell ref="C85:C92"/>
    <mergeCell ref="A13:A20"/>
    <mergeCell ref="C21:C28"/>
    <mergeCell ref="C117:C124"/>
    <mergeCell ref="C173:C180"/>
    <mergeCell ref="A93:A100"/>
    <mergeCell ref="C181:C188"/>
    <mergeCell ref="A101:A108"/>
    <mergeCell ref="C189:C196"/>
    <mergeCell ref="A61:A68"/>
    <mergeCell ref="C133:C140"/>
    <mergeCell ref="A69:A76"/>
    <mergeCell ref="C141:C148"/>
    <mergeCell ref="A77:A84"/>
    <mergeCell ref="C157:C164"/>
    <mergeCell ref="C149:C156"/>
    <mergeCell ref="A125:A132"/>
    <mergeCell ref="A152:A159"/>
    <mergeCell ref="A109:A116"/>
    <mergeCell ref="A117:A124"/>
    <mergeCell ref="A133:A140"/>
    <mergeCell ref="A171:A178"/>
    <mergeCell ref="A179:A186"/>
    <mergeCell ref="A187:A194"/>
    <mergeCell ref="A195:A202"/>
    <mergeCell ref="A141:A151"/>
    <mergeCell ref="B160:B163"/>
    <mergeCell ref="A163:A170"/>
    <mergeCell ref="A211:A218"/>
    <mergeCell ref="C317:C324"/>
    <mergeCell ref="A219:A226"/>
    <mergeCell ref="C325:C332"/>
    <mergeCell ref="A227:A234"/>
    <mergeCell ref="C333:C340"/>
    <mergeCell ref="A235:A239"/>
    <mergeCell ref="A203:A210"/>
    <mergeCell ref="C309:C316"/>
    <mergeCell ref="A297:A304"/>
    <mergeCell ref="A313:A320"/>
    <mergeCell ref="A329:A336"/>
    <mergeCell ref="A337:A344"/>
    <mergeCell ref="A240:A255"/>
    <mergeCell ref="A281:A288"/>
    <mergeCell ref="A289:A296"/>
    <mergeCell ref="A265:A272"/>
    <mergeCell ref="A273:A280"/>
    <mergeCell ref="A256:A260"/>
    <mergeCell ref="B261:B264"/>
    <mergeCell ref="A321:A328"/>
    <mergeCell ref="C245:C252"/>
    <mergeCell ref="A395:A402"/>
    <mergeCell ref="C539:C546"/>
    <mergeCell ref="A353:A360"/>
    <mergeCell ref="C496:C503"/>
    <mergeCell ref="A361:A367"/>
    <mergeCell ref="C504:C511"/>
    <mergeCell ref="A368:A375"/>
    <mergeCell ref="C512:C519"/>
    <mergeCell ref="A384:A385"/>
    <mergeCell ref="B384:B385"/>
    <mergeCell ref="A411:A418"/>
    <mergeCell ref="A403:A410"/>
    <mergeCell ref="A376:A383"/>
    <mergeCell ref="A387:A394"/>
    <mergeCell ref="D197:D204"/>
    <mergeCell ref="D205:D212"/>
    <mergeCell ref="D213:D220"/>
    <mergeCell ref="C520:C527"/>
    <mergeCell ref="C531:C538"/>
    <mergeCell ref="C529:M529"/>
    <mergeCell ref="D547:D554"/>
    <mergeCell ref="D349:D356"/>
    <mergeCell ref="D357:D364"/>
    <mergeCell ref="D480:D487"/>
    <mergeCell ref="D488:D495"/>
    <mergeCell ref="M547:M554"/>
    <mergeCell ref="C365:M365"/>
    <mergeCell ref="C456:C463"/>
    <mergeCell ref="C384:C391"/>
    <mergeCell ref="M531:M538"/>
    <mergeCell ref="D376:D383"/>
    <mergeCell ref="D384:D391"/>
    <mergeCell ref="D392:D399"/>
    <mergeCell ref="D245:D252"/>
    <mergeCell ref="C341:C348"/>
    <mergeCell ref="C555:C562"/>
    <mergeCell ref="C464:C471"/>
    <mergeCell ref="C547:C554"/>
    <mergeCell ref="D555:D562"/>
    <mergeCell ref="D539:D546"/>
    <mergeCell ref="D317:D324"/>
    <mergeCell ref="D253:D260"/>
    <mergeCell ref="D261:D268"/>
    <mergeCell ref="D269:D276"/>
    <mergeCell ref="D277:D284"/>
    <mergeCell ref="D285:D292"/>
    <mergeCell ref="D293:D300"/>
    <mergeCell ref="D309:D316"/>
    <mergeCell ref="D496:D503"/>
    <mergeCell ref="D504:D511"/>
    <mergeCell ref="D512:D519"/>
    <mergeCell ref="D440:D447"/>
    <mergeCell ref="D368:D375"/>
    <mergeCell ref="D472:D479"/>
    <mergeCell ref="C530:M530"/>
    <mergeCell ref="C4:M4"/>
    <mergeCell ref="D325:D332"/>
    <mergeCell ref="D333:D340"/>
    <mergeCell ref="D341:D348"/>
    <mergeCell ref="D456:D463"/>
    <mergeCell ref="D464:D471"/>
    <mergeCell ref="D520:D527"/>
    <mergeCell ref="D531:D538"/>
    <mergeCell ref="D5:D12"/>
    <mergeCell ref="D21:D28"/>
    <mergeCell ref="D29:D36"/>
    <mergeCell ref="D85:D92"/>
    <mergeCell ref="D221:D228"/>
    <mergeCell ref="D237:D244"/>
    <mergeCell ref="D117:D124"/>
    <mergeCell ref="D157:D164"/>
    <mergeCell ref="D93:D100"/>
    <mergeCell ref="D101:D108"/>
    <mergeCell ref="D125:D132"/>
    <mergeCell ref="D133:D140"/>
    <mergeCell ref="D141:D148"/>
    <mergeCell ref="D173:D180"/>
    <mergeCell ref="D181:D188"/>
    <mergeCell ref="D189:D196"/>
  </mergeCells>
  <phoneticPr fontId="10" type="noConversion"/>
  <pageMargins left="0.78740157480314965" right="7.874015748031496E-2" top="0.35433070866141736" bottom="0.35433070866141736" header="0.31496062992125984" footer="0.15748031496062992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</vt:lpstr>
      <vt:lpstr>Диаграмма1</vt:lpstr>
      <vt:lpstr>Проект!Область_печати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2020-03-20T09:04:05Z</dcterms:modified>
</cp:coreProperties>
</file>