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на конец 2016 года" sheetId="16" r:id="rId1"/>
    <sheet name="в соответствие с бюджетом" sheetId="17" r:id="rId2"/>
    <sheet name="на февральскую" sheetId="21" r:id="rId3"/>
  </sheets>
  <definedNames>
    <definedName name="_xlnm.Print_Titles" localSheetId="1">'в соответствие с бюджетом'!$4:$8</definedName>
    <definedName name="_xlnm.Print_Titles" localSheetId="0">'на конец 2016 года'!$4:$8</definedName>
    <definedName name="_xlnm.Print_Titles" localSheetId="2">'на февральскую'!$4:$8</definedName>
    <definedName name="_xlnm.Print_Area" localSheetId="1">'в соответствие с бюджетом'!$A$1:$M$82</definedName>
    <definedName name="_xlnm.Print_Area" localSheetId="0">'на конец 2016 года'!$A$1:$M$98</definedName>
    <definedName name="_xlnm.Print_Area" localSheetId="2">'на февральскую'!$A$1:$M$82</definedName>
  </definedNames>
  <calcPr calcId="152511"/>
</workbook>
</file>

<file path=xl/calcChain.xml><?xml version="1.0" encoding="utf-8"?>
<calcChain xmlns="http://schemas.openxmlformats.org/spreadsheetml/2006/main">
  <c r="M73" i="21" l="1"/>
  <c r="M11" i="21" l="1"/>
  <c r="M23" i="21"/>
  <c r="M21" i="21" s="1"/>
  <c r="M71" i="21"/>
  <c r="M70" i="21"/>
  <c r="M65" i="21"/>
  <c r="M64" i="21"/>
  <c r="M58" i="21"/>
  <c r="M57" i="21"/>
  <c r="M55" i="21"/>
  <c r="M54" i="21" s="1"/>
  <c r="M46" i="21"/>
  <c r="M42" i="21"/>
  <c r="M35" i="21"/>
  <c r="M29" i="21"/>
  <c r="N23" i="21"/>
  <c r="M22" i="21"/>
  <c r="M18" i="21"/>
  <c r="M16" i="21"/>
  <c r="M13" i="21"/>
  <c r="M12" i="21" l="1"/>
  <c r="M10" i="21" s="1"/>
  <c r="M79" i="21" s="1"/>
  <c r="M12" i="17"/>
  <c r="M11" i="17"/>
  <c r="M16" i="17" l="1"/>
  <c r="M13" i="17"/>
  <c r="M71" i="17"/>
  <c r="M70" i="17"/>
  <c r="M65" i="17"/>
  <c r="M64" i="17"/>
  <c r="M58" i="17"/>
  <c r="M57" i="17"/>
  <c r="M46" i="17"/>
  <c r="M42" i="17"/>
  <c r="M35" i="17"/>
  <c r="M29" i="17"/>
  <c r="N23" i="17"/>
  <c r="M22" i="17"/>
  <c r="M21" i="17"/>
  <c r="M18" i="17"/>
  <c r="M55" i="17" l="1"/>
  <c r="M54" i="17" s="1"/>
  <c r="M10" i="17"/>
  <c r="M11" i="16"/>
  <c r="M12" i="16"/>
  <c r="M36" i="16"/>
  <c r="M79" i="17" l="1"/>
  <c r="M88" i="16"/>
  <c r="M34" i="16" l="1"/>
  <c r="M85" i="16" l="1"/>
  <c r="M65" i="16"/>
  <c r="M87" i="16" l="1"/>
  <c r="M86" i="16" s="1"/>
  <c r="M81" i="16"/>
  <c r="M80" i="16"/>
  <c r="M74" i="16"/>
  <c r="M73" i="16"/>
  <c r="M64" i="16"/>
  <c r="M60" i="16"/>
  <c r="M59" i="16"/>
  <c r="M54" i="16"/>
  <c r="M53" i="16" s="1"/>
  <c r="M47" i="16"/>
  <c r="N41" i="16"/>
  <c r="M40" i="16"/>
  <c r="M13" i="16" s="1"/>
  <c r="M39" i="16"/>
  <c r="M35" i="16"/>
  <c r="M32" i="16"/>
  <c r="M31" i="16"/>
  <c r="M28" i="16"/>
  <c r="M20" i="16"/>
  <c r="M16" i="16"/>
  <c r="N28" i="16" l="1"/>
  <c r="M30" i="16"/>
  <c r="M71" i="16"/>
  <c r="M70" i="16" s="1"/>
  <c r="M33" i="16"/>
  <c r="M10" i="16" l="1"/>
  <c r="M95" i="16" s="1"/>
</calcChain>
</file>

<file path=xl/sharedStrings.xml><?xml version="1.0" encoding="utf-8"?>
<sst xmlns="http://schemas.openxmlformats.org/spreadsheetml/2006/main" count="1798" uniqueCount="240">
  <si>
    <t>Ответственный исполнитель муниципальной программы</t>
  </si>
  <si>
    <t>Управление градостроительства и архитектуры администрации города Пензы</t>
  </si>
  <si>
    <t>№ п/п</t>
  </si>
  <si>
    <t>Наименование муниципальной программы, подпрограммы</t>
  </si>
  <si>
    <t>ответсвеный исполнитель (должность)</t>
  </si>
  <si>
    <t>Срок начала реализации</t>
  </si>
  <si>
    <t>Срок окончания реализации</t>
  </si>
  <si>
    <t>Ожидаемый результат</t>
  </si>
  <si>
    <t>Источник финансирования</t>
  </si>
  <si>
    <t>Код бюджетной классификации</t>
  </si>
  <si>
    <t>Финансирование (тыс.руб.)</t>
  </si>
  <si>
    <t>ГРБС</t>
  </si>
  <si>
    <t>Рз</t>
  </si>
  <si>
    <t>Пр</t>
  </si>
  <si>
    <t>ЦС</t>
  </si>
  <si>
    <t>ВР</t>
  </si>
  <si>
    <t>Капитальное строительство, реконструкция и капитальный ремонт объектов города Пензы</t>
  </si>
  <si>
    <t>Всего</t>
  </si>
  <si>
    <t>х</t>
  </si>
  <si>
    <t>в т.ч. бюджет города Пензы</t>
  </si>
  <si>
    <t>бюджет Пензенской области</t>
  </si>
  <si>
    <t>федеральный бюджет</t>
  </si>
  <si>
    <t>1.1</t>
  </si>
  <si>
    <t>Реконструкция улично-дорожной сети г. Пензы. Реконструкция улиц: Суворова, Некрасова, Толстого</t>
  </si>
  <si>
    <t>1,935 км. дорог</t>
  </si>
  <si>
    <t>бюджет города Пензы</t>
  </si>
  <si>
    <t>04</t>
  </si>
  <si>
    <t>09</t>
  </si>
  <si>
    <t>1112140</t>
  </si>
  <si>
    <t>410</t>
  </si>
  <si>
    <t>1.2</t>
  </si>
  <si>
    <t>Реконструкция ул. Пушкина, г. Пенза</t>
  </si>
  <si>
    <t>1 проект</t>
  </si>
  <si>
    <t>960</t>
  </si>
  <si>
    <t>1112142</t>
  </si>
  <si>
    <t>1.3</t>
  </si>
  <si>
    <t>Реконструкция ул. Антонова, г. Пенза</t>
  </si>
  <si>
    <t>1.4</t>
  </si>
  <si>
    <t>Реконструкция улично-дорожной сети г. Пензы. Строительство автодороги в мкр. Междуречье</t>
  </si>
  <si>
    <t>1,153 км. дорог</t>
  </si>
  <si>
    <t>1112144</t>
  </si>
  <si>
    <t>1.5</t>
  </si>
  <si>
    <t>Капитальный ремонт фонтана около больницы скорой помощи, г. Пенза</t>
  </si>
  <si>
    <t>05</t>
  </si>
  <si>
    <t>03</t>
  </si>
  <si>
    <t>1112610</t>
  </si>
  <si>
    <t>240</t>
  </si>
  <si>
    <t>1.6</t>
  </si>
  <si>
    <t>Капитальный ремонт сквера у памятника Победы, г. Пенза</t>
  </si>
  <si>
    <t>1 объект</t>
  </si>
  <si>
    <t>1112612</t>
  </si>
  <si>
    <t>1.7</t>
  </si>
  <si>
    <t>Капитальный ремонт сквера «Пионерский», г. Пенза</t>
  </si>
  <si>
    <t>1112613</t>
  </si>
  <si>
    <t>1.8</t>
  </si>
  <si>
    <t>Изготовление и монтаж композиции "Журавли" в сквере "Пионерский", г. Пенза</t>
  </si>
  <si>
    <t>1112615</t>
  </si>
  <si>
    <t>1.9</t>
  </si>
  <si>
    <t>Реконструкция корпуса №2 ДОУ №39 по ул. Беляева, 25а</t>
  </si>
  <si>
    <t>75 мест в де.садах</t>
  </si>
  <si>
    <t>07</t>
  </si>
  <si>
    <t>01</t>
  </si>
  <si>
    <t>1112150</t>
  </si>
  <si>
    <t>1.10</t>
  </si>
  <si>
    <t>Детский сад в районе ул. Измайлова, 56 в г. Пенза</t>
  </si>
  <si>
    <t>400 мест в дет.садах</t>
  </si>
  <si>
    <t>1.11</t>
  </si>
  <si>
    <t>850</t>
  </si>
  <si>
    <t>Строительство корпуса №2 МБДОУ №120 (г. Пенза, ул.Экспериментальная, 2б)</t>
  </si>
  <si>
    <t>175 мест в дет.садах</t>
  </si>
  <si>
    <t>Строительство корпуса №2 МБОУ СОШ №69 (г. Пенза, ул. Терновского, 168)</t>
  </si>
  <si>
    <t>Строительство школы в районе ул. Шевченко/Новый Кавказ в г. Пензе</t>
  </si>
  <si>
    <t>550 учебных мест</t>
  </si>
  <si>
    <t>02</t>
  </si>
  <si>
    <t>08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</si>
  <si>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</si>
  <si>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строительство/приобретение жилых помещений</t>
  </si>
  <si>
    <t>всего</t>
  </si>
  <si>
    <t>10</t>
  </si>
  <si>
    <t>1115082</t>
  </si>
  <si>
    <t>в т.ч. бюджет Пензенской области</t>
  </si>
  <si>
    <t>1117653</t>
  </si>
  <si>
    <t>932</t>
  </si>
  <si>
    <t>Строительство сетей ливневой канализации по ул.Кривозерье, г.Пенза</t>
  </si>
  <si>
    <t>1112619</t>
  </si>
  <si>
    <t>Стимулирование развития жилищного строительства в городе Пензе</t>
  </si>
  <si>
    <t>2.1</t>
  </si>
  <si>
    <t>Строительство автодороги в микрорайоне, расположенном между пос.Нефтяник и пос.Заря</t>
  </si>
  <si>
    <t xml:space="preserve">11.268 км. дорог </t>
  </si>
  <si>
    <t>1122160</t>
  </si>
  <si>
    <t>2.2</t>
  </si>
  <si>
    <t>Строительство автодороги в районе ул. Бадигина</t>
  </si>
  <si>
    <t>1122161</t>
  </si>
  <si>
    <t>2.3</t>
  </si>
  <si>
    <t>Строительство магистральной сети хозяйственно-бытовой канализации в жилом районе Заря, г. Пенза</t>
  </si>
  <si>
    <t>9000 пог.м.сети</t>
  </si>
  <si>
    <t>2.4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</si>
  <si>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</si>
  <si>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2050 пог.м.сети</t>
  </si>
  <si>
    <t>Строительство сетей газоснабжения к участкам многоквартирных жилых домов, расположенным севернее мкр. №6 жилого района Заря 1, г. Пенза</t>
  </si>
  <si>
    <t>1948,5 пог.м.сети</t>
  </si>
  <si>
    <t>1122164</t>
  </si>
  <si>
    <t>Строительство сетей газоснабжения в микрорайоне, расположенном между пос.Нефтяник и пос.Заря</t>
  </si>
  <si>
    <t>1122165</t>
  </si>
  <si>
    <t>Управление развитием в области капитального строительства в городе Пензе</t>
  </si>
  <si>
    <t>3.1</t>
  </si>
  <si>
    <t>Обеспечение деятельности МКУ УКС г. Пензы</t>
  </si>
  <si>
    <t>не менее 98%</t>
  </si>
  <si>
    <t>12</t>
  </si>
  <si>
    <t>110                240                     850</t>
  </si>
  <si>
    <t>3.2</t>
  </si>
  <si>
    <t>Подготовка документации по планировке территорий города Пензы</t>
  </si>
  <si>
    <t>30478 га. обеспеченных планировкой территории; 205 га. территорий в год обеспеченных уточненной планировкой</t>
  </si>
  <si>
    <t>3.3</t>
  </si>
  <si>
    <t>Проведение кадастровых работ по установлению (изменению) границы городского округа - город Пенза и земель населенного пункта в его границах</t>
  </si>
  <si>
    <t>Проведение кадастровых работ по установлению границ территориальных зон для последующего внесения данных сведений в государственный кадастр недвижимости</t>
  </si>
  <si>
    <t>21712 га-площадь территориальных зон</t>
  </si>
  <si>
    <t>3.4</t>
  </si>
  <si>
    <t>Мероприятие по контролю за размещением наружной рекламы на территории города Пензы</t>
  </si>
  <si>
    <t>230 шт.в год (разрешений)</t>
  </si>
  <si>
    <t>110                     240                        850</t>
  </si>
  <si>
    <t>ИТОГО:</t>
  </si>
  <si>
    <t>Первый заместитель главы администрации</t>
  </si>
  <si>
    <t>1,173 км.дорог</t>
  </si>
  <si>
    <t>Ширшина И.В., Агамагомедов М.К.</t>
  </si>
  <si>
    <t>Строительство ливневой канализации в мкр.Шуист</t>
  </si>
  <si>
    <t>2,1 км</t>
  </si>
  <si>
    <t>1115420</t>
  </si>
  <si>
    <t>1112626</t>
  </si>
  <si>
    <t>1125420</t>
  </si>
  <si>
    <t>11</t>
  </si>
  <si>
    <t>1112635</t>
  </si>
  <si>
    <t>Реконструкция тренировочной площадки спортивного комплекса на базе муниципального автономного учреждения "Футбольный Клуб  "Зенит", Пензенская область, г. Пенза, Октябрьский район, ул.Германа Титова, д.3А»</t>
  </si>
  <si>
    <t>Никулин А.В.</t>
  </si>
  <si>
    <t>Водоснабжение пос. Победа, г. Пенза</t>
  </si>
  <si>
    <t>Строительство магистральной водопроводной сети до пос. Лесной</t>
  </si>
  <si>
    <t>Строительство сети водоотведения пос. Лесной в г. Пензе</t>
  </si>
  <si>
    <t>Строительство универсального спортивно-оздоровительного комплекса в районе Шуист г. Пензы</t>
  </si>
  <si>
    <t>961</t>
  </si>
  <si>
    <t>Насосная станция 3-го подъема в микрорайоне Арбеково г. Пензы</t>
  </si>
  <si>
    <t>2741               пог.м. сети</t>
  </si>
  <si>
    <t>1112147</t>
  </si>
  <si>
    <t>3301             пог.м. сети</t>
  </si>
  <si>
    <t>1112148</t>
  </si>
  <si>
    <t>1112156</t>
  </si>
  <si>
    <t>25000 м.куб./сутки</t>
  </si>
  <si>
    <t>30478 га-площадь территориальных зон</t>
  </si>
  <si>
    <t>Строительство лыжного стадиона "Снежинка", г.Пенза</t>
  </si>
  <si>
    <t>Объект культурного наследия регионального значения "Дом жилой (деревянный), XIX в.", г.Пенза</t>
  </si>
  <si>
    <t>1110726400</t>
  </si>
  <si>
    <t>1111126450</t>
  </si>
  <si>
    <t>1110121430</t>
  </si>
  <si>
    <t>1110321510</t>
  </si>
  <si>
    <t>1110421520</t>
  </si>
  <si>
    <t>1110071010</t>
  </si>
  <si>
    <t>1110521530</t>
  </si>
  <si>
    <t>1111021540</t>
  </si>
  <si>
    <t>11117R0820</t>
  </si>
  <si>
    <t>1110821490</t>
  </si>
  <si>
    <t>1110926190</t>
  </si>
  <si>
    <t>1110626350</t>
  </si>
  <si>
    <t>1120121620</t>
  </si>
  <si>
    <t>1120221630</t>
  </si>
  <si>
    <t>1120326300</t>
  </si>
  <si>
    <t>1130121700</t>
  </si>
  <si>
    <t>1130521710</t>
  </si>
  <si>
    <t>1130321690</t>
  </si>
  <si>
    <t>1130221680</t>
  </si>
  <si>
    <t>1130421900</t>
  </si>
  <si>
    <t>1120426460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</si>
  <si>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</si>
  <si>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1.12</t>
  </si>
  <si>
    <t>Строительство школы в мкр.Шуист, г.Пенза</t>
  </si>
  <si>
    <t>1.13</t>
  </si>
  <si>
    <t>Строительство детского сада на 175 мест в мкр.Заря, г.Пенза</t>
  </si>
  <si>
    <t xml:space="preserve"> Расходы на определение границ прилегающих к некоторым организациям и объектам территорий, на которых не допускается розничная продажа алкогольной продукции</t>
  </si>
  <si>
    <t>13</t>
  </si>
  <si>
    <t>1130626410</t>
  </si>
  <si>
    <t>1.14</t>
  </si>
  <si>
    <t xml:space="preserve">960 </t>
  </si>
  <si>
    <t>Строительство сетей водосабжения пос. "ЗИФ", г.Пенза</t>
  </si>
  <si>
    <t>1111321560</t>
  </si>
  <si>
    <t>1111221550</t>
  </si>
  <si>
    <t>1111426500</t>
  </si>
  <si>
    <t>С.В. Волков</t>
  </si>
  <si>
    <t>1.15</t>
  </si>
  <si>
    <t>Реконструкция улично-дорожной сети г.Пензы. Капитальный ремонт Свердловского моста</t>
  </si>
  <si>
    <t>0,450 км. Автодорог</t>
  </si>
  <si>
    <t>1.16</t>
  </si>
  <si>
    <t>Реконструкция набережной реки Суры. I этап.</t>
  </si>
  <si>
    <t>1111421450</t>
  </si>
  <si>
    <t>1.17</t>
  </si>
  <si>
    <t>111……..</t>
  </si>
  <si>
    <t>2.5</t>
  </si>
  <si>
    <t>Капитальный ремонт автомобильной дороги - подъезд к микрорайону "Заря" г.Пензы от федеральной автомобильной дороги М-5 "Урал"</t>
  </si>
  <si>
    <t>1120526470</t>
  </si>
  <si>
    <t xml:space="preserve"> Агамагомедов М.К.</t>
  </si>
  <si>
    <t>Ширшина И.В., Круглова С.В.</t>
  </si>
  <si>
    <t>1110154200</t>
  </si>
  <si>
    <t>1111826480</t>
  </si>
  <si>
    <t>1111854200</t>
  </si>
  <si>
    <t>Строительство корпуса № 2 детского сада по ул.Макаренко, д.20, в г.Пенза</t>
  </si>
  <si>
    <t>новый объект на ПСД</t>
  </si>
  <si>
    <t>.+909,077 на экспертизу</t>
  </si>
  <si>
    <t>1110640190</t>
  </si>
  <si>
    <t>1110000000</t>
  </si>
  <si>
    <t>1.18</t>
  </si>
  <si>
    <t>Капитальный ремонт набережной реки Суры. I этап.</t>
  </si>
  <si>
    <t>1112026510</t>
  </si>
  <si>
    <t xml:space="preserve">Приложение №9 
к муниципальной программе 
«Развитие территорий, социальной 
и инженерной инфраструктуры 
в городе Пензе на 2015-2020 годы»
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</si>
  <si>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2016 год
</t>
  </si>
  <si>
    <t>Строительство лагеря "Орленок"</t>
  </si>
  <si>
    <t>1112226530</t>
  </si>
  <si>
    <t>Приложение __ к Постановлению администрации города Пензы от _________№________</t>
  </si>
  <si>
    <t xml:space="preserve">План реализации муниципальной программы
"Развитие территорий, социальной и инженерной инфраструктуры 
в городе Пензе на 2015-2020 годы"
на 2017 год
</t>
  </si>
  <si>
    <t>1111071020</t>
  </si>
  <si>
    <t>1110221470</t>
  </si>
  <si>
    <t>1110651540</t>
  </si>
  <si>
    <t>Реконструкция водопровода в районе набережной р.Суры, на участке от ул. Славы до ул. Набережная р.Пензы, г. Пенза</t>
  </si>
  <si>
    <t>Ширшина И.В., Умнов И.Н</t>
  </si>
  <si>
    <t>Ширшина И.В.,Умнов И.Н.</t>
  </si>
  <si>
    <t>Реконструкция сетей ливневой канализации в районе набережной р.Суры на участке от ул.Бакунина до ул. Славы, г. Пензы</t>
  </si>
  <si>
    <t>1,7</t>
  </si>
  <si>
    <t>1,8</t>
  </si>
  <si>
    <t>1,9</t>
  </si>
  <si>
    <t>1,10</t>
  </si>
  <si>
    <t>1,11</t>
  </si>
  <si>
    <t>1,12</t>
  </si>
  <si>
    <t>1,13</t>
  </si>
  <si>
    <t>1111055200</t>
  </si>
  <si>
    <t>1111926500</t>
  </si>
  <si>
    <t>0,410 км. Автодорог</t>
  </si>
  <si>
    <t>аопилртсмоиро</t>
  </si>
  <si>
    <t>1112326560</t>
  </si>
  <si>
    <t>1112426570</t>
  </si>
  <si>
    <t>1112526580</t>
  </si>
  <si>
    <t>Капитальный ремонт набережной реки Суры</t>
  </si>
  <si>
    <t>660 учебных мест</t>
  </si>
  <si>
    <t>Реконструкция улично-дорожной сети г.Пензы». Реконструкция моста через р. Суру в створе улицы Бакунина с реконструкцией подходов к нему от ул. Урицкого до ул. Злобина</t>
  </si>
  <si>
    <t>Приложение 2 к Постановлению администрации города Пензы от 22.02.2017  № 284/1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</si>
</sst>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.00_р_._-;\-* #,##0.00_р_._-;_-* &quot;-&quot;??_р_._-;_-@_-"/>
    <numFmt numFmtId="165" formatCode="#,##0.000"/>
    <numFmt numFmtId="166" formatCode="#,##0.0"/>
    <numFmt numFmtId="167" formatCode="_-* #,##0.0_р_._-;\-* #,##0.0_р_._-;_-* &quot;-&quot;??_р_._-;_-@_-"/>
    <numFmt numFmtId="168" formatCode="#,##0.00000"/>
    <numFmt numFmtId="169" formatCode="_-* #,##0.0_р_._-;\-* #,##0.0_р_._-;_-* &quot;-&quot;?_р_._-;_-@_-"/>
    <numFmt numFmtId="170" formatCode="_-* #,##0.00000_р_._-;\-* #,##0.00000_р_._-;_-* &quot;-&quot;?????_р_._-;_-@_-"/>
    <numFmt numFmtId="171" formatCode="_-* #,##0.000_р_._-;\-* #,##0.000_р_._-;_-* &quot;-&quot;??_р_._-;_-@_-"/>
    <numFmt numFmtId="172" formatCode="_-* #,##0.00000_р_._-;\-* #,##0.00000_р_._-;_-* &quot;-&quot;??_р_._-;_-@_-"/>
    <numFmt numFmtId="173" formatCode="_-* #,##0.00_р_._-;\-* #,##0.00_р_._-;_-* &quot;-&quot;?_р_._-;_-@_-"/>
    <numFmt numFmtId="174" formatCode="#,##0.00_ ;\-#,##0.00\ "/>
    <numFmt numFmtId="175" formatCode="_-* #,##0.0000_р_._-;\-* #,##0.0000_р_._-;_-* &quot;-&quot;??_р_._-;_-@_-"/>
    <numFmt numFmtId="176" formatCode="#,##0.0000"/>
    <numFmt numFmtId="177" formatCode="_-* #,##0.000_р_._-;\-* #,##0.000_р_._-;_-* &quot;-&quot;?_р_._-;_-@_-"/>
    <numFmt numFmtId="178" formatCode="_-* #,##0.0000_р_._-;\-* #,##0.0000_р_._-;_-* &quot;-&quot;?????_р_._-;_-@_-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b/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/>
    <xf numFmtId="0" fontId="4" fillId="0" borderId="2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NumberFormat="1" applyFont="1" applyFill="1" applyBorder="1" applyAlignment="1">
      <alignment horizontal="center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Fill="1" applyBorder="1" applyAlignment="1">
      <alignment horizontal="justify" vertical="top" wrapText="1"/>
    </xf>
    <xf numFmtId="168" fontId="5" fillId="0" borderId="2" xfId="1" applyNumberFormat="1" applyFont="1" applyFill="1" applyBorder="1" applyAlignment="1">
      <alignment horizontal="center" vertical="top" wrapText="1"/>
    </xf>
    <xf numFmtId="165" fontId="4" fillId="0" borderId="2" xfId="2" applyNumberFormat="1" applyFont="1" applyFill="1" applyBorder="1" applyAlignment="1">
      <alignment horizontal="left" vertical="top" wrapText="1"/>
    </xf>
    <xf numFmtId="166" fontId="4" fillId="0" borderId="2" xfId="2" applyNumberFormat="1" applyFont="1" applyFill="1" applyBorder="1" applyAlignment="1">
      <alignment horizontal="left" vertical="top" wrapText="1"/>
    </xf>
    <xf numFmtId="169" fontId="1" fillId="0" borderId="0" xfId="1" applyNumberFormat="1"/>
    <xf numFmtId="4" fontId="4" fillId="0" borderId="2" xfId="2" applyNumberFormat="1" applyFont="1" applyFill="1" applyBorder="1" applyAlignment="1">
      <alignment horizontal="left" vertical="top" wrapText="1"/>
    </xf>
    <xf numFmtId="0" fontId="3" fillId="0" borderId="2" xfId="1" applyFont="1" applyFill="1" applyBorder="1" applyAlignment="1">
      <alignment wrapText="1"/>
    </xf>
    <xf numFmtId="170" fontId="1" fillId="0" borderId="0" xfId="1" applyNumberFormat="1"/>
    <xf numFmtId="0" fontId="5" fillId="0" borderId="2" xfId="1" applyFont="1" applyFill="1" applyBorder="1" applyAlignment="1">
      <alignment horizontal="center" vertical="top" wrapText="1"/>
    </xf>
    <xf numFmtId="0" fontId="1" fillId="0" borderId="2" xfId="1" applyFill="1" applyBorder="1"/>
    <xf numFmtId="0" fontId="6" fillId="0" borderId="0" xfId="1" applyFont="1"/>
    <xf numFmtId="0" fontId="6" fillId="0" borderId="0" xfId="1" applyFont="1" applyFill="1"/>
    <xf numFmtId="168" fontId="4" fillId="0" borderId="2" xfId="2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top" wrapText="1"/>
    </xf>
    <xf numFmtId="49" fontId="4" fillId="0" borderId="2" xfId="2" applyNumberFormat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justify" vertical="top" wrapText="1"/>
    </xf>
    <xf numFmtId="49" fontId="3" fillId="0" borderId="2" xfId="2" applyNumberFormat="1" applyFont="1" applyFill="1" applyBorder="1" applyAlignment="1">
      <alignment horizontal="center" vertical="center" wrapText="1"/>
    </xf>
    <xf numFmtId="167" fontId="3" fillId="0" borderId="2" xfId="2" applyNumberFormat="1" applyFont="1" applyFill="1" applyBorder="1" applyAlignment="1">
      <alignment horizontal="center" vertical="center" wrapText="1"/>
    </xf>
    <xf numFmtId="171" fontId="3" fillId="0" borderId="2" xfId="2" applyNumberFormat="1" applyFont="1" applyFill="1" applyBorder="1" applyAlignment="1">
      <alignment horizontal="center" vertical="center" wrapText="1"/>
    </xf>
    <xf numFmtId="172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164" fontId="3" fillId="0" borderId="2" xfId="2" applyNumberFormat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1" fillId="0" borderId="2" xfId="1" applyBorder="1"/>
    <xf numFmtId="0" fontId="1" fillId="0" borderId="2" xfId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" fillId="0" borderId="0" xfId="1" applyBorder="1"/>
    <xf numFmtId="0" fontId="9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/>
    <xf numFmtId="170" fontId="4" fillId="0" borderId="0" xfId="1" applyNumberFormat="1" applyFont="1" applyFill="1" applyBorder="1"/>
    <xf numFmtId="0" fontId="4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horizontal="center" vertical="center" wrapText="1"/>
    </xf>
    <xf numFmtId="172" fontId="0" fillId="0" borderId="0" xfId="0" applyNumberFormat="1"/>
    <xf numFmtId="0" fontId="3" fillId="2" borderId="2" xfId="1" applyFont="1" applyFill="1" applyBorder="1" applyAlignment="1">
      <alignment vertical="top" wrapText="1"/>
    </xf>
    <xf numFmtId="49" fontId="3" fillId="2" borderId="2" xfId="2" applyNumberFormat="1" applyFont="1" applyFill="1" applyBorder="1" applyAlignment="1">
      <alignment horizontal="center" vertical="top" wrapText="1"/>
    </xf>
    <xf numFmtId="167" fontId="3" fillId="2" borderId="2" xfId="2" applyNumberFormat="1" applyFont="1" applyFill="1" applyBorder="1" applyAlignment="1">
      <alignment horizontal="center" vertical="top" wrapText="1"/>
    </xf>
    <xf numFmtId="0" fontId="0" fillId="2" borderId="0" xfId="0" applyFill="1"/>
    <xf numFmtId="164" fontId="3" fillId="0" borderId="2" xfId="2" applyNumberFormat="1" applyFont="1" applyFill="1" applyBorder="1" applyAlignment="1">
      <alignment horizontal="center" vertical="center" wrapText="1"/>
    </xf>
    <xf numFmtId="167" fontId="16" fillId="2" borderId="0" xfId="0" applyNumberFormat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top" wrapText="1"/>
    </xf>
    <xf numFmtId="49" fontId="17" fillId="0" borderId="2" xfId="2" applyNumberFormat="1" applyFont="1" applyFill="1" applyBorder="1" applyAlignment="1">
      <alignment horizontal="center" vertical="top" wrapText="1"/>
    </xf>
    <xf numFmtId="167" fontId="17" fillId="0" borderId="2" xfId="2" applyNumberFormat="1" applyFont="1" applyFill="1" applyBorder="1" applyAlignment="1">
      <alignment horizontal="center" vertical="top" wrapText="1"/>
    </xf>
    <xf numFmtId="0" fontId="17" fillId="0" borderId="2" xfId="1" applyFont="1" applyFill="1" applyBorder="1" applyAlignment="1">
      <alignment horizontal="center" vertical="center" wrapText="1"/>
    </xf>
    <xf numFmtId="49" fontId="17" fillId="0" borderId="2" xfId="2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7" fillId="0" borderId="4" xfId="1" applyFont="1" applyFill="1" applyBorder="1" applyAlignment="1">
      <alignment vertical="top" wrapText="1"/>
    </xf>
    <xf numFmtId="0" fontId="18" fillId="0" borderId="2" xfId="0" applyFont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1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17" fillId="0" borderId="2" xfId="2" applyNumberFormat="1" applyFont="1" applyFill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justify" vertical="top" wrapText="1"/>
    </xf>
    <xf numFmtId="49" fontId="3" fillId="0" borderId="2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right" vertical="top" wrapText="1"/>
    </xf>
    <xf numFmtId="166" fontId="3" fillId="0" borderId="2" xfId="1" applyNumberFormat="1" applyFont="1" applyFill="1" applyBorder="1" applyAlignment="1">
      <alignment horizontal="right" vertical="top" wrapText="1"/>
    </xf>
    <xf numFmtId="49" fontId="3" fillId="0" borderId="2" xfId="1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center" vertical="top" wrapText="1"/>
    </xf>
    <xf numFmtId="167" fontId="17" fillId="2" borderId="2" xfId="2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164" fontId="4" fillId="0" borderId="2" xfId="1" applyNumberFormat="1" applyFont="1" applyFill="1" applyBorder="1" applyAlignment="1">
      <alignment horizontal="center" vertical="top" wrapText="1"/>
    </xf>
    <xf numFmtId="173" fontId="18" fillId="0" borderId="2" xfId="0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vertical="top" wrapText="1"/>
    </xf>
    <xf numFmtId="49" fontId="3" fillId="0" borderId="5" xfId="1" applyNumberFormat="1" applyFont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10" fillId="0" borderId="3" xfId="1" applyFont="1" applyFill="1" applyBorder="1" applyAlignment="1">
      <alignment vertical="top" wrapText="1"/>
    </xf>
    <xf numFmtId="0" fontId="10" fillId="0" borderId="5" xfId="1" applyFont="1" applyFill="1" applyBorder="1" applyAlignment="1">
      <alignment vertical="top" wrapText="1"/>
    </xf>
    <xf numFmtId="174" fontId="3" fillId="0" borderId="2" xfId="2" applyNumberFormat="1" applyFont="1" applyFill="1" applyBorder="1" applyAlignment="1">
      <alignment horizontal="right" vertical="top" wrapText="1"/>
    </xf>
    <xf numFmtId="174" fontId="3" fillId="3" borderId="2" xfId="2" applyNumberFormat="1" applyFont="1" applyFill="1" applyBorder="1" applyAlignment="1">
      <alignment horizontal="right" vertical="top" wrapText="1"/>
    </xf>
    <xf numFmtId="0" fontId="19" fillId="0" borderId="2" xfId="0" applyFont="1" applyBorder="1" applyAlignment="1">
      <alignment horizontal="center" vertical="center" wrapText="1"/>
    </xf>
    <xf numFmtId="166" fontId="4" fillId="0" borderId="2" xfId="2" applyNumberFormat="1" applyFont="1" applyFill="1" applyBorder="1" applyAlignment="1">
      <alignment horizontal="right" vertical="top" wrapText="1"/>
    </xf>
    <xf numFmtId="0" fontId="10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top" wrapText="1"/>
    </xf>
    <xf numFmtId="49" fontId="10" fillId="0" borderId="2" xfId="2" applyNumberFormat="1" applyFont="1" applyFill="1" applyBorder="1" applyAlignment="1">
      <alignment horizontal="center" vertical="top" wrapText="1"/>
    </xf>
    <xf numFmtId="168" fontId="10" fillId="0" borderId="2" xfId="1" applyNumberFormat="1" applyFont="1" applyFill="1" applyBorder="1" applyAlignment="1">
      <alignment horizontal="center" vertical="top" wrapText="1"/>
    </xf>
    <xf numFmtId="166" fontId="12" fillId="0" borderId="2" xfId="2" applyNumberFormat="1" applyFont="1" applyFill="1" applyBorder="1" applyAlignment="1">
      <alignment horizontal="center" vertical="center" wrapText="1"/>
    </xf>
    <xf numFmtId="166" fontId="12" fillId="0" borderId="2" xfId="2" applyNumberFormat="1" applyFont="1" applyFill="1" applyBorder="1" applyAlignment="1">
      <alignment horizontal="left" vertical="top" wrapText="1"/>
    </xf>
    <xf numFmtId="167" fontId="10" fillId="0" borderId="2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/>
    </xf>
    <xf numFmtId="49" fontId="10" fillId="2" borderId="2" xfId="2" applyNumberFormat="1" applyFont="1" applyFill="1" applyBorder="1" applyAlignment="1">
      <alignment horizontal="center" vertical="top" wrapText="1"/>
    </xf>
    <xf numFmtId="49" fontId="21" fillId="0" borderId="2" xfId="2" applyNumberFormat="1" applyFont="1" applyFill="1" applyBorder="1" applyAlignment="1">
      <alignment horizontal="center" vertical="top" wrapText="1"/>
    </xf>
    <xf numFmtId="49" fontId="10" fillId="0" borderId="2" xfId="2" applyNumberFormat="1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top" wrapText="1"/>
    </xf>
    <xf numFmtId="0" fontId="13" fillId="0" borderId="2" xfId="1" applyFont="1" applyFill="1" applyBorder="1"/>
    <xf numFmtId="0" fontId="13" fillId="0" borderId="0" xfId="1" applyFont="1" applyFill="1" applyBorder="1"/>
    <xf numFmtId="0" fontId="11" fillId="0" borderId="0" xfId="0" applyFont="1"/>
    <xf numFmtId="0" fontId="6" fillId="0" borderId="0" xfId="1" applyFont="1" applyAlignment="1"/>
    <xf numFmtId="171" fontId="17" fillId="0" borderId="2" xfId="2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171" fontId="4" fillId="0" borderId="2" xfId="1" applyNumberFormat="1" applyFont="1" applyFill="1" applyBorder="1" applyAlignment="1">
      <alignment horizontal="center" vertical="top" wrapText="1"/>
    </xf>
    <xf numFmtId="175" fontId="3" fillId="0" borderId="2" xfId="2" applyNumberFormat="1" applyFont="1" applyFill="1" applyBorder="1" applyAlignment="1">
      <alignment horizontal="center" vertical="center" wrapText="1"/>
    </xf>
    <xf numFmtId="175" fontId="17" fillId="0" borderId="2" xfId="2" applyNumberFormat="1" applyFont="1" applyFill="1" applyBorder="1" applyAlignment="1">
      <alignment horizontal="center" vertical="center" wrapText="1"/>
    </xf>
    <xf numFmtId="175" fontId="4" fillId="0" borderId="2" xfId="2" applyNumberFormat="1" applyFont="1" applyFill="1" applyBorder="1" applyAlignment="1">
      <alignment horizontal="right" vertical="top" wrapText="1"/>
    </xf>
    <xf numFmtId="176" fontId="4" fillId="0" borderId="2" xfId="2" applyNumberFormat="1" applyFont="1" applyFill="1" applyBorder="1" applyAlignment="1">
      <alignment horizontal="right" vertical="top" wrapText="1"/>
    </xf>
    <xf numFmtId="177" fontId="4" fillId="0" borderId="2" xfId="1" applyNumberFormat="1" applyFont="1" applyBorder="1" applyAlignment="1">
      <alignment horizontal="right" vertical="top"/>
    </xf>
    <xf numFmtId="178" fontId="4" fillId="0" borderId="2" xfId="1" applyNumberFormat="1" applyFont="1" applyFill="1" applyBorder="1"/>
    <xf numFmtId="49" fontId="3" fillId="0" borderId="3" xfId="2" applyNumberFormat="1" applyFont="1" applyFill="1" applyBorder="1" applyAlignment="1">
      <alignment horizontal="center" vertical="top" wrapText="1"/>
    </xf>
    <xf numFmtId="49" fontId="10" fillId="0" borderId="3" xfId="2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167" fontId="3" fillId="3" borderId="2" xfId="2" applyNumberFormat="1" applyFont="1" applyFill="1" applyBorder="1" applyAlignment="1">
      <alignment horizontal="center" vertical="top" wrapText="1"/>
    </xf>
    <xf numFmtId="0" fontId="17" fillId="0" borderId="2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top" wrapText="1"/>
    </xf>
    <xf numFmtId="49" fontId="3" fillId="0" borderId="4" xfId="2" applyNumberFormat="1" applyFont="1" applyFill="1" applyBorder="1" applyAlignment="1">
      <alignment horizontal="center" vertical="top" wrapText="1"/>
    </xf>
    <xf numFmtId="171" fontId="3" fillId="3" borderId="3" xfId="2" applyNumberFormat="1" applyFont="1" applyFill="1" applyBorder="1" applyAlignment="1">
      <alignment horizontal="center" vertical="top" wrapText="1"/>
    </xf>
    <xf numFmtId="171" fontId="3" fillId="3" borderId="2" xfId="2" applyNumberFormat="1" applyFont="1" applyFill="1" applyBorder="1" applyAlignment="1">
      <alignment horizontal="center" vertical="top" wrapText="1"/>
    </xf>
    <xf numFmtId="164" fontId="3" fillId="3" borderId="2" xfId="2" applyNumberFormat="1" applyFont="1" applyFill="1" applyBorder="1" applyAlignment="1">
      <alignment horizontal="center" vertical="top" wrapText="1"/>
    </xf>
    <xf numFmtId="164" fontId="3" fillId="3" borderId="3" xfId="2" applyNumberFormat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164" fontId="17" fillId="2" borderId="2" xfId="2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right" vertical="top" wrapText="1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177" fontId="4" fillId="2" borderId="2" xfId="1" applyNumberFormat="1" applyFont="1" applyFill="1" applyBorder="1" applyAlignment="1">
      <alignment horizontal="right" vertical="top"/>
    </xf>
    <xf numFmtId="175" fontId="4" fillId="2" borderId="2" xfId="2" applyNumberFormat="1" applyFont="1" applyFill="1" applyBorder="1" applyAlignment="1">
      <alignment horizontal="right" vertical="top" wrapText="1"/>
    </xf>
    <xf numFmtId="166" fontId="4" fillId="2" borderId="2" xfId="2" applyNumberFormat="1" applyFont="1" applyFill="1" applyBorder="1" applyAlignment="1">
      <alignment horizontal="right" vertical="top" wrapText="1"/>
    </xf>
    <xf numFmtId="174" fontId="3" fillId="2" borderId="2" xfId="2" applyNumberFormat="1" applyFont="1" applyFill="1" applyBorder="1" applyAlignment="1">
      <alignment horizontal="right" vertical="top" wrapText="1"/>
    </xf>
    <xf numFmtId="167" fontId="3" fillId="2" borderId="2" xfId="2" applyNumberFormat="1" applyFont="1" applyFill="1" applyBorder="1" applyAlignment="1">
      <alignment horizontal="center" vertical="center" wrapText="1"/>
    </xf>
    <xf numFmtId="171" fontId="17" fillId="2" borderId="2" xfId="2" applyNumberFormat="1" applyFont="1" applyFill="1" applyBorder="1" applyAlignment="1">
      <alignment horizontal="center" vertical="center" wrapText="1"/>
    </xf>
    <xf numFmtId="171" fontId="3" fillId="2" borderId="2" xfId="2" applyNumberFormat="1" applyFont="1" applyFill="1" applyBorder="1" applyAlignment="1">
      <alignment horizontal="center" vertical="center" wrapText="1"/>
    </xf>
    <xf numFmtId="172" fontId="3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top" wrapText="1"/>
    </xf>
    <xf numFmtId="164" fontId="3" fillId="2" borderId="3" xfId="2" applyNumberFormat="1" applyFont="1" applyFill="1" applyBorder="1" applyAlignment="1">
      <alignment horizontal="center" vertical="top" wrapText="1"/>
    </xf>
    <xf numFmtId="171" fontId="3" fillId="2" borderId="3" xfId="2" applyNumberFormat="1" applyFont="1" applyFill="1" applyBorder="1" applyAlignment="1">
      <alignment horizontal="center" vertical="top" wrapText="1"/>
    </xf>
    <xf numFmtId="171" fontId="4" fillId="2" borderId="2" xfId="1" applyNumberFormat="1" applyFont="1" applyFill="1" applyBorder="1" applyAlignment="1">
      <alignment horizontal="center" vertical="top" wrapText="1"/>
    </xf>
    <xf numFmtId="164" fontId="4" fillId="2" borderId="2" xfId="1" applyNumberFormat="1" applyFont="1" applyFill="1" applyBorder="1" applyAlignment="1">
      <alignment horizontal="center" vertical="top" wrapText="1"/>
    </xf>
    <xf numFmtId="173" fontId="18" fillId="2" borderId="2" xfId="0" applyNumberFormat="1" applyFont="1" applyFill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4" fontId="3" fillId="2" borderId="2" xfId="1" applyNumberFormat="1" applyFont="1" applyFill="1" applyBorder="1" applyAlignment="1">
      <alignment horizontal="right" vertical="top" wrapText="1"/>
    </xf>
    <xf numFmtId="171" fontId="3" fillId="2" borderId="2" xfId="2" applyNumberFormat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left" vertical="top" wrapText="1"/>
    </xf>
    <xf numFmtId="49" fontId="3" fillId="0" borderId="0" xfId="2" applyNumberFormat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10" fillId="0" borderId="3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174" fontId="17" fillId="0" borderId="2" xfId="2" applyNumberFormat="1" applyFont="1" applyFill="1" applyBorder="1" applyAlignment="1">
      <alignment horizontal="right" vertical="top" wrapText="1"/>
    </xf>
    <xf numFmtId="0" fontId="3" fillId="0" borderId="2" xfId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164" fontId="17" fillId="2" borderId="2" xfId="2" applyNumberFormat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justify" vertical="top" wrapText="1"/>
    </xf>
    <xf numFmtId="0" fontId="4" fillId="0" borderId="5" xfId="1" applyFont="1" applyBorder="1" applyAlignment="1">
      <alignment horizontal="justify"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14" fillId="0" borderId="3" xfId="1" applyFont="1" applyBorder="1" applyAlignment="1">
      <alignment horizontal="center" vertical="top" wrapText="1"/>
    </xf>
    <xf numFmtId="0" fontId="15" fillId="0" borderId="5" xfId="0" applyFont="1" applyBorder="1"/>
    <xf numFmtId="0" fontId="4" fillId="0" borderId="3" xfId="1" applyFont="1" applyFill="1" applyBorder="1" applyAlignment="1">
      <alignment horizontal="center" vertical="center" wrapText="1"/>
    </xf>
    <xf numFmtId="0" fontId="0" fillId="0" borderId="5" xfId="0" applyBorder="1"/>
    <xf numFmtId="0" fontId="12" fillId="0" borderId="3" xfId="1" applyFont="1" applyFill="1" applyBorder="1" applyAlignment="1">
      <alignment horizontal="center" vertical="center" wrapText="1"/>
    </xf>
    <xf numFmtId="0" fontId="11" fillId="0" borderId="5" xfId="0" applyFont="1" applyBorder="1"/>
    <xf numFmtId="0" fontId="3" fillId="0" borderId="3" xfId="1" applyFont="1" applyFill="1" applyBorder="1" applyAlignment="1">
      <alignment horizontal="left" vertical="top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14" fillId="0" borderId="4" xfId="1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horizontal="center" vertical="top" wrapText="1"/>
    </xf>
    <xf numFmtId="0" fontId="12" fillId="0" borderId="5" xfId="1" applyFont="1" applyFill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10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49" fontId="3" fillId="0" borderId="3" xfId="1" applyNumberFormat="1" applyFont="1" applyFill="1" applyBorder="1" applyAlignment="1">
      <alignment horizontal="center" vertical="top" wrapText="1"/>
    </xf>
    <xf numFmtId="0" fontId="0" fillId="0" borderId="4" xfId="0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1" fillId="0" borderId="4" xfId="0" applyFont="1" applyBorder="1"/>
    <xf numFmtId="49" fontId="3" fillId="0" borderId="2" xfId="1" applyNumberFormat="1" applyFont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167" fontId="16" fillId="2" borderId="1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top" wrapText="1"/>
    </xf>
    <xf numFmtId="0" fontId="3" fillId="0" borderId="9" xfId="1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/>
    <xf numFmtId="0" fontId="7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justify" vertical="top" wrapText="1"/>
    </xf>
    <xf numFmtId="0" fontId="4" fillId="0" borderId="4" xfId="1" applyFont="1" applyFill="1" applyBorder="1" applyAlignment="1">
      <alignment vertical="top" wrapText="1"/>
    </xf>
    <xf numFmtId="0" fontId="15" fillId="0" borderId="4" xfId="0" applyFont="1" applyBorder="1"/>
    <xf numFmtId="0" fontId="3" fillId="0" borderId="3" xfId="1" applyFont="1" applyBorder="1" applyAlignment="1">
      <alignment horizontal="justify" vertical="top" wrapText="1"/>
    </xf>
    <xf numFmtId="0" fontId="3" fillId="0" borderId="5" xfId="1" applyFont="1" applyBorder="1" applyAlignment="1">
      <alignment horizontal="justify" vertical="top" wrapText="1"/>
    </xf>
    <xf numFmtId="0" fontId="22" fillId="0" borderId="0" xfId="1" applyFont="1" applyFill="1" applyAlignment="1">
      <alignment horizontal="center" vertical="top" wrapText="1"/>
    </xf>
    <xf numFmtId="0" fontId="7" fillId="0" borderId="0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3" fillId="0" borderId="9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top" wrapText="1"/>
    </xf>
    <xf numFmtId="0" fontId="4" fillId="0" borderId="2" xfId="1" applyFont="1" applyFill="1" applyBorder="1" applyAlignment="1">
      <alignment vertical="top" wrapText="1"/>
    </xf>
    <xf numFmtId="0" fontId="14" fillId="0" borderId="2" xfId="1" applyFont="1" applyBorder="1" applyAlignment="1">
      <alignment horizontal="center" vertical="top" wrapText="1"/>
    </xf>
    <xf numFmtId="0" fontId="15" fillId="0" borderId="2" xfId="0" applyFont="1" applyBorder="1"/>
    <xf numFmtId="0" fontId="4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0" applyFont="1" applyBorder="1"/>
    <xf numFmtId="0" fontId="4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center" vertical="top" wrapText="1"/>
    </xf>
    <xf numFmtId="0" fontId="12" fillId="0" borderId="2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99"/>
  <sheetViews>
    <sheetView tabSelected="1" view="pageBreakPreview" zoomScale="115" zoomScaleSheetLayoutView="115" workbookViewId="0">
      <selection activeCell="I1" sqref="I1:M1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100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292" t="s">
        <v>239</v>
      </c>
      <c r="J1" s="292"/>
      <c r="K1" s="292"/>
      <c r="L1" s="292"/>
      <c r="M1" s="292"/>
    </row>
    <row r="2" spans="1:15" ht="70.5" customHeight="1" x14ac:dyDescent="0.25">
      <c r="I2" s="293" t="s">
        <v>209</v>
      </c>
      <c r="J2" s="293"/>
      <c r="K2" s="293"/>
      <c r="L2" s="293"/>
      <c r="M2" s="293"/>
    </row>
    <row r="3" spans="1:15" ht="71.25" customHeight="1" x14ac:dyDescent="0.25">
      <c r="A3" s="294" t="s">
        <v>210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5" x14ac:dyDescent="0.25">
      <c r="A4" s="295"/>
      <c r="B4" s="296"/>
      <c r="C4" s="299" t="s">
        <v>0</v>
      </c>
      <c r="D4" s="300"/>
      <c r="E4" s="300"/>
      <c r="F4" s="300"/>
      <c r="G4" s="300"/>
      <c r="H4" s="300"/>
      <c r="I4" s="300"/>
      <c r="J4" s="300"/>
      <c r="K4" s="300"/>
      <c r="L4" s="300"/>
      <c r="M4" s="301"/>
    </row>
    <row r="5" spans="1:15" x14ac:dyDescent="0.25">
      <c r="A5" s="297"/>
      <c r="B5" s="298"/>
      <c r="C5" s="283" t="s">
        <v>1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5" x14ac:dyDescent="0.25">
      <c r="A6" s="290" t="s">
        <v>2</v>
      </c>
      <c r="B6" s="219" t="s">
        <v>3</v>
      </c>
      <c r="C6" s="219" t="s">
        <v>4</v>
      </c>
      <c r="D6" s="219" t="s">
        <v>5</v>
      </c>
      <c r="E6" s="219" t="s">
        <v>6</v>
      </c>
      <c r="F6" s="219" t="s">
        <v>7</v>
      </c>
      <c r="G6" s="219" t="s">
        <v>8</v>
      </c>
      <c r="H6" s="283" t="s">
        <v>9</v>
      </c>
      <c r="I6" s="284"/>
      <c r="J6" s="284"/>
      <c r="K6" s="284"/>
      <c r="L6" s="285"/>
      <c r="M6" s="286" t="s">
        <v>10</v>
      </c>
    </row>
    <row r="7" spans="1:15" x14ac:dyDescent="0.25">
      <c r="A7" s="291"/>
      <c r="B7" s="221"/>
      <c r="C7" s="221"/>
      <c r="D7" s="242"/>
      <c r="E7" s="242"/>
      <c r="F7" s="242"/>
      <c r="G7" s="221"/>
      <c r="H7" s="133" t="s">
        <v>11</v>
      </c>
      <c r="I7" s="134" t="s">
        <v>12</v>
      </c>
      <c r="J7" s="134" t="s">
        <v>13</v>
      </c>
      <c r="K7" s="130" t="s">
        <v>14</v>
      </c>
      <c r="L7" s="134" t="s">
        <v>15</v>
      </c>
      <c r="M7" s="242"/>
    </row>
    <row r="8" spans="1:15" x14ac:dyDescent="0.25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4">
        <v>9</v>
      </c>
      <c r="J8" s="134">
        <v>10</v>
      </c>
      <c r="K8" s="130">
        <v>11</v>
      </c>
      <c r="L8" s="134">
        <v>12</v>
      </c>
      <c r="M8" s="134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86"/>
      <c r="L9" s="8"/>
      <c r="M9" s="8"/>
    </row>
    <row r="10" spans="1:15" x14ac:dyDescent="0.25">
      <c r="A10" s="235">
        <v>1</v>
      </c>
      <c r="B10" s="237" t="s">
        <v>16</v>
      </c>
      <c r="C10" s="239" t="s">
        <v>197</v>
      </c>
      <c r="D10" s="256">
        <v>2015</v>
      </c>
      <c r="E10" s="256">
        <v>2020</v>
      </c>
      <c r="F10" s="256"/>
      <c r="G10" s="2" t="s">
        <v>17</v>
      </c>
      <c r="H10" s="19" t="s">
        <v>18</v>
      </c>
      <c r="I10" s="20" t="s">
        <v>18</v>
      </c>
      <c r="J10" s="21" t="s">
        <v>18</v>
      </c>
      <c r="K10" s="87" t="s">
        <v>18</v>
      </c>
      <c r="L10" s="21" t="s">
        <v>18</v>
      </c>
      <c r="M10" s="110">
        <f>M11+M12+M13</f>
        <v>1168092.8218999999</v>
      </c>
      <c r="N10" s="43"/>
    </row>
    <row r="11" spans="1:15" ht="29.25" customHeight="1" x14ac:dyDescent="0.25">
      <c r="A11" s="287"/>
      <c r="B11" s="288"/>
      <c r="C11" s="289"/>
      <c r="D11" s="271"/>
      <c r="E11" s="271"/>
      <c r="F11" s="271"/>
      <c r="G11" s="41" t="s">
        <v>19</v>
      </c>
      <c r="H11" s="10"/>
      <c r="I11" s="10"/>
      <c r="J11" s="10"/>
      <c r="K11" s="88"/>
      <c r="L11" s="10"/>
      <c r="M11" s="111">
        <f>M17+M28+M31+M34+M37+M48+M51+M54+M57+M58+M59+M61+M63+M65+M67+M68+M29</f>
        <v>255036.965</v>
      </c>
      <c r="O11" s="11"/>
    </row>
    <row r="12" spans="1:15" ht="42" customHeight="1" x14ac:dyDescent="0.25">
      <c r="A12" s="287"/>
      <c r="B12" s="288"/>
      <c r="C12" s="289"/>
      <c r="D12" s="271"/>
      <c r="E12" s="271"/>
      <c r="F12" s="271"/>
      <c r="G12" s="41" t="s">
        <v>20</v>
      </c>
      <c r="H12" s="12"/>
      <c r="I12" s="12"/>
      <c r="J12" s="4"/>
      <c r="K12" s="89"/>
      <c r="L12" s="4"/>
      <c r="M12" s="109">
        <f>M41+M42+M32+M35+M18+M62+M55+M38</f>
        <v>543030.85690000001</v>
      </c>
    </row>
    <row r="13" spans="1:15" ht="30" customHeight="1" x14ac:dyDescent="0.25">
      <c r="A13" s="236"/>
      <c r="B13" s="238"/>
      <c r="C13" s="240"/>
      <c r="D13" s="242"/>
      <c r="E13" s="242"/>
      <c r="F13" s="242"/>
      <c r="G13" s="41" t="s">
        <v>21</v>
      </c>
      <c r="H13" s="10"/>
      <c r="I13" s="9"/>
      <c r="J13" s="10"/>
      <c r="K13" s="88"/>
      <c r="L13" s="10"/>
      <c r="M13" s="82">
        <f>M40+M19+M22+M43+M66+M56</f>
        <v>370025</v>
      </c>
    </row>
    <row r="14" spans="1:15" ht="47.25" hidden="1" customHeight="1" x14ac:dyDescent="0.25">
      <c r="A14" s="25"/>
      <c r="B14" s="3" t="s">
        <v>23</v>
      </c>
      <c r="C14" s="119" t="s">
        <v>124</v>
      </c>
      <c r="D14" s="134">
        <v>2015</v>
      </c>
      <c r="E14" s="134">
        <v>2015</v>
      </c>
      <c r="F14" s="130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85" t="s">
        <v>28</v>
      </c>
      <c r="L14" s="22" t="s">
        <v>29</v>
      </c>
      <c r="M14" s="80"/>
    </row>
    <row r="15" spans="1:15" ht="30.75" hidden="1" customHeight="1" x14ac:dyDescent="0.25">
      <c r="A15" s="25"/>
      <c r="B15" s="3" t="s">
        <v>31</v>
      </c>
      <c r="C15" s="119" t="s">
        <v>124</v>
      </c>
      <c r="D15" s="134">
        <v>2015</v>
      </c>
      <c r="E15" s="134">
        <v>2015</v>
      </c>
      <c r="F15" s="130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85" t="s">
        <v>34</v>
      </c>
      <c r="L15" s="22" t="s">
        <v>29</v>
      </c>
      <c r="M15" s="80"/>
    </row>
    <row r="16" spans="1:15" ht="18" customHeight="1" x14ac:dyDescent="0.25">
      <c r="A16" s="213" t="s">
        <v>22</v>
      </c>
      <c r="B16" s="216" t="s">
        <v>36</v>
      </c>
      <c r="C16" s="219" t="s">
        <v>197</v>
      </c>
      <c r="D16" s="216">
        <v>2015</v>
      </c>
      <c r="E16" s="216">
        <v>2016</v>
      </c>
      <c r="F16" s="232">
        <v>0.99253000000000002</v>
      </c>
      <c r="G16" s="57" t="s">
        <v>17</v>
      </c>
      <c r="H16" s="58" t="s">
        <v>18</v>
      </c>
      <c r="I16" s="58" t="s">
        <v>18</v>
      </c>
      <c r="J16" s="58" t="s">
        <v>18</v>
      </c>
      <c r="K16" s="90" t="s">
        <v>18</v>
      </c>
      <c r="L16" s="59" t="s">
        <v>18</v>
      </c>
      <c r="M16" s="52">
        <f>M17+M19+M18</f>
        <v>133317.20000000001</v>
      </c>
    </row>
    <row r="17" spans="1:16" ht="30.75" customHeight="1" x14ac:dyDescent="0.25">
      <c r="A17" s="214"/>
      <c r="B17" s="217"/>
      <c r="C17" s="220"/>
      <c r="D17" s="217"/>
      <c r="E17" s="217"/>
      <c r="F17" s="233"/>
      <c r="G17" s="44" t="s">
        <v>25</v>
      </c>
      <c r="H17" s="45" t="s">
        <v>33</v>
      </c>
      <c r="I17" s="45" t="s">
        <v>26</v>
      </c>
      <c r="J17" s="45" t="s">
        <v>27</v>
      </c>
      <c r="K17" s="91" t="s">
        <v>151</v>
      </c>
      <c r="L17" s="45" t="s">
        <v>29</v>
      </c>
      <c r="M17" s="46">
        <v>73317.2</v>
      </c>
    </row>
    <row r="18" spans="1:16" ht="46.5" hidden="1" customHeight="1" x14ac:dyDescent="0.25">
      <c r="A18" s="214"/>
      <c r="B18" s="217"/>
      <c r="C18" s="220"/>
      <c r="D18" s="217"/>
      <c r="E18" s="217"/>
      <c r="F18" s="233"/>
      <c r="G18" s="44" t="s">
        <v>20</v>
      </c>
      <c r="H18" s="45" t="s">
        <v>33</v>
      </c>
      <c r="I18" s="45" t="s">
        <v>26</v>
      </c>
      <c r="J18" s="45" t="s">
        <v>27</v>
      </c>
      <c r="K18" s="91" t="s">
        <v>127</v>
      </c>
      <c r="L18" s="45" t="s">
        <v>29</v>
      </c>
      <c r="M18" s="69"/>
    </row>
    <row r="19" spans="1:16" ht="30.75" customHeight="1" x14ac:dyDescent="0.25">
      <c r="A19" s="215"/>
      <c r="B19" s="218"/>
      <c r="C19" s="221"/>
      <c r="D19" s="218"/>
      <c r="E19" s="218"/>
      <c r="F19" s="234"/>
      <c r="G19" s="44" t="s">
        <v>21</v>
      </c>
      <c r="H19" s="45" t="s">
        <v>33</v>
      </c>
      <c r="I19" s="45" t="s">
        <v>26</v>
      </c>
      <c r="J19" s="45" t="s">
        <v>27</v>
      </c>
      <c r="K19" s="91" t="s">
        <v>198</v>
      </c>
      <c r="L19" s="45" t="s">
        <v>29</v>
      </c>
      <c r="M19" s="46">
        <v>60000</v>
      </c>
    </row>
    <row r="20" spans="1:16" ht="30.75" hidden="1" customHeight="1" x14ac:dyDescent="0.25">
      <c r="A20" s="74"/>
      <c r="B20" s="282" t="s">
        <v>38</v>
      </c>
      <c r="C20" s="119" t="s">
        <v>124</v>
      </c>
      <c r="D20" s="121">
        <v>2015</v>
      </c>
      <c r="E20" s="121">
        <v>2015</v>
      </c>
      <c r="F20" s="77" t="s">
        <v>39</v>
      </c>
      <c r="G20" s="57" t="s">
        <v>17</v>
      </c>
      <c r="H20" s="58" t="s">
        <v>18</v>
      </c>
      <c r="I20" s="58" t="s">
        <v>18</v>
      </c>
      <c r="J20" s="58" t="s">
        <v>18</v>
      </c>
      <c r="K20" s="90" t="s">
        <v>18</v>
      </c>
      <c r="L20" s="59" t="s">
        <v>18</v>
      </c>
      <c r="M20" s="70">
        <f>M21+M22</f>
        <v>0</v>
      </c>
    </row>
    <row r="21" spans="1:16" ht="30.75" hidden="1" customHeight="1" x14ac:dyDescent="0.25">
      <c r="A21" s="75"/>
      <c r="B21" s="282"/>
      <c r="C21" s="120"/>
      <c r="D21" s="76"/>
      <c r="E21" s="76"/>
      <c r="F21" s="78"/>
      <c r="G21" s="44" t="s">
        <v>25</v>
      </c>
      <c r="H21" s="45" t="s">
        <v>33</v>
      </c>
      <c r="I21" s="45" t="s">
        <v>26</v>
      </c>
      <c r="J21" s="45" t="s">
        <v>27</v>
      </c>
      <c r="K21" s="91" t="s">
        <v>40</v>
      </c>
      <c r="L21" s="45" t="s">
        <v>29</v>
      </c>
      <c r="M21" s="46"/>
    </row>
    <row r="22" spans="1:16" ht="46.5" hidden="1" customHeight="1" x14ac:dyDescent="0.25">
      <c r="A22" s="75"/>
      <c r="B22" s="76"/>
      <c r="C22" s="120"/>
      <c r="D22" s="76"/>
      <c r="E22" s="76"/>
      <c r="F22" s="78"/>
      <c r="G22" s="44" t="s">
        <v>21</v>
      </c>
      <c r="H22" s="45" t="s">
        <v>33</v>
      </c>
      <c r="I22" s="45" t="s">
        <v>26</v>
      </c>
      <c r="J22" s="45" t="s">
        <v>27</v>
      </c>
      <c r="K22" s="91" t="s">
        <v>127</v>
      </c>
      <c r="L22" s="45" t="s">
        <v>29</v>
      </c>
      <c r="M22" s="46"/>
    </row>
    <row r="23" spans="1:16" ht="32.25" hidden="1" customHeight="1" x14ac:dyDescent="0.25">
      <c r="A23" s="25"/>
      <c r="B23" s="3" t="s">
        <v>42</v>
      </c>
      <c r="C23" s="119" t="s">
        <v>124</v>
      </c>
      <c r="D23" s="134">
        <v>2015</v>
      </c>
      <c r="E23" s="134">
        <v>2015</v>
      </c>
      <c r="F23" s="130" t="s">
        <v>32</v>
      </c>
      <c r="G23" s="3" t="s">
        <v>25</v>
      </c>
      <c r="H23" s="22" t="s">
        <v>33</v>
      </c>
      <c r="I23" s="22" t="s">
        <v>43</v>
      </c>
      <c r="J23" s="22" t="s">
        <v>44</v>
      </c>
      <c r="K23" s="85" t="s">
        <v>45</v>
      </c>
      <c r="L23" s="22" t="s">
        <v>46</v>
      </c>
      <c r="M23" s="31"/>
    </row>
    <row r="24" spans="1:16" ht="33" hidden="1" customHeight="1" x14ac:dyDescent="0.25">
      <c r="A24" s="25"/>
      <c r="B24" s="3" t="s">
        <v>48</v>
      </c>
      <c r="C24" s="119" t="s">
        <v>124</v>
      </c>
      <c r="D24" s="134">
        <v>2015</v>
      </c>
      <c r="E24" s="134">
        <v>2015</v>
      </c>
      <c r="F24" s="130" t="s">
        <v>49</v>
      </c>
      <c r="G24" s="3" t="s">
        <v>25</v>
      </c>
      <c r="H24" s="22" t="s">
        <v>33</v>
      </c>
      <c r="I24" s="22" t="s">
        <v>43</v>
      </c>
      <c r="J24" s="22" t="s">
        <v>44</v>
      </c>
      <c r="K24" s="85" t="s">
        <v>50</v>
      </c>
      <c r="L24" s="22" t="s">
        <v>46</v>
      </c>
      <c r="M24" s="79"/>
    </row>
    <row r="25" spans="1:16" ht="33.75" hidden="1" customHeight="1" x14ac:dyDescent="0.25">
      <c r="A25" s="25"/>
      <c r="B25" s="3" t="s">
        <v>52</v>
      </c>
      <c r="C25" s="133" t="s">
        <v>124</v>
      </c>
      <c r="D25" s="134">
        <v>2015</v>
      </c>
      <c r="E25" s="134">
        <v>2015</v>
      </c>
      <c r="F25" s="130" t="s">
        <v>49</v>
      </c>
      <c r="G25" s="3" t="s">
        <v>25</v>
      </c>
      <c r="H25" s="22" t="s">
        <v>33</v>
      </c>
      <c r="I25" s="22" t="s">
        <v>43</v>
      </c>
      <c r="J25" s="22" t="s">
        <v>44</v>
      </c>
      <c r="K25" s="85" t="s">
        <v>53</v>
      </c>
      <c r="L25" s="22" t="s">
        <v>46</v>
      </c>
      <c r="M25" s="31"/>
    </row>
    <row r="26" spans="1:16" ht="43.5" hidden="1" customHeight="1" x14ac:dyDescent="0.25">
      <c r="A26" s="25"/>
      <c r="B26" s="3" t="s">
        <v>55</v>
      </c>
      <c r="C26" s="119" t="s">
        <v>124</v>
      </c>
      <c r="D26" s="134">
        <v>2015</v>
      </c>
      <c r="E26" s="134">
        <v>2015</v>
      </c>
      <c r="F26" s="130" t="s">
        <v>49</v>
      </c>
      <c r="G26" s="3" t="s">
        <v>25</v>
      </c>
      <c r="H26" s="22" t="s">
        <v>33</v>
      </c>
      <c r="I26" s="22" t="s">
        <v>43</v>
      </c>
      <c r="J26" s="22" t="s">
        <v>44</v>
      </c>
      <c r="K26" s="85" t="s">
        <v>56</v>
      </c>
      <c r="L26" s="22" t="s">
        <v>46</v>
      </c>
      <c r="M26" s="79"/>
    </row>
    <row r="27" spans="1:16" ht="30.75" hidden="1" customHeight="1" x14ac:dyDescent="0.25">
      <c r="A27" s="25"/>
      <c r="B27" s="3" t="s">
        <v>58</v>
      </c>
      <c r="C27" s="119" t="s">
        <v>124</v>
      </c>
      <c r="D27" s="134">
        <v>2015</v>
      </c>
      <c r="E27" s="134">
        <v>2015</v>
      </c>
      <c r="F27" s="130" t="s">
        <v>59</v>
      </c>
      <c r="G27" s="3" t="s">
        <v>25</v>
      </c>
      <c r="H27" s="22" t="s">
        <v>33</v>
      </c>
      <c r="I27" s="22" t="s">
        <v>60</v>
      </c>
      <c r="J27" s="22" t="s">
        <v>61</v>
      </c>
      <c r="K27" s="85" t="s">
        <v>62</v>
      </c>
      <c r="L27" s="22" t="s">
        <v>29</v>
      </c>
      <c r="M27" s="4"/>
      <c r="P27" s="47"/>
    </row>
    <row r="28" spans="1:16" ht="33" customHeight="1" x14ac:dyDescent="0.25">
      <c r="A28" s="213" t="s">
        <v>30</v>
      </c>
      <c r="B28" s="245" t="s">
        <v>64</v>
      </c>
      <c r="C28" s="219" t="s">
        <v>197</v>
      </c>
      <c r="D28" s="216">
        <v>2015</v>
      </c>
      <c r="E28" s="216">
        <v>2016</v>
      </c>
      <c r="F28" s="232" t="s">
        <v>65</v>
      </c>
      <c r="G28" s="3" t="s">
        <v>25</v>
      </c>
      <c r="H28" s="22" t="s">
        <v>33</v>
      </c>
      <c r="I28" s="22" t="s">
        <v>60</v>
      </c>
      <c r="J28" s="22" t="s">
        <v>61</v>
      </c>
      <c r="K28" s="85" t="s">
        <v>152</v>
      </c>
      <c r="L28" s="22" t="s">
        <v>29</v>
      </c>
      <c r="M28" s="4">
        <f>40000-23550</f>
        <v>16450</v>
      </c>
      <c r="N28" s="281">
        <f>M28+M29</f>
        <v>16466.669999999998</v>
      </c>
    </row>
    <row r="29" spans="1:16" ht="29.25" customHeight="1" x14ac:dyDescent="0.25">
      <c r="A29" s="215"/>
      <c r="B29" s="247"/>
      <c r="C29" s="221"/>
      <c r="D29" s="218"/>
      <c r="E29" s="218"/>
      <c r="F29" s="234"/>
      <c r="G29" s="3" t="s">
        <v>25</v>
      </c>
      <c r="H29" s="22" t="s">
        <v>33</v>
      </c>
      <c r="I29" s="22" t="s">
        <v>60</v>
      </c>
      <c r="J29" s="22" t="s">
        <v>61</v>
      </c>
      <c r="K29" s="85" t="s">
        <v>152</v>
      </c>
      <c r="L29" s="22" t="s">
        <v>67</v>
      </c>
      <c r="M29" s="31">
        <v>16.670000000000002</v>
      </c>
      <c r="N29" s="281"/>
    </row>
    <row r="30" spans="1:16" ht="15.75" customHeight="1" x14ac:dyDescent="0.25">
      <c r="A30" s="213" t="s">
        <v>35</v>
      </c>
      <c r="B30" s="245" t="s">
        <v>68</v>
      </c>
      <c r="C30" s="219" t="s">
        <v>197</v>
      </c>
      <c r="D30" s="222">
        <v>2015</v>
      </c>
      <c r="E30" s="222">
        <v>2016</v>
      </c>
      <c r="F30" s="225" t="s">
        <v>69</v>
      </c>
      <c r="G30" s="50" t="s">
        <v>77</v>
      </c>
      <c r="H30" s="51" t="s">
        <v>18</v>
      </c>
      <c r="I30" s="51" t="s">
        <v>18</v>
      </c>
      <c r="J30" s="51" t="s">
        <v>18</v>
      </c>
      <c r="K30" s="92" t="s">
        <v>18</v>
      </c>
      <c r="L30" s="51" t="s">
        <v>18</v>
      </c>
      <c r="M30" s="62">
        <f>M31+M32</f>
        <v>39494.299999999996</v>
      </c>
      <c r="N30" s="49"/>
    </row>
    <row r="31" spans="1:16" ht="31.5" customHeight="1" x14ac:dyDescent="0.25">
      <c r="A31" s="214"/>
      <c r="B31" s="246"/>
      <c r="C31" s="220"/>
      <c r="D31" s="223"/>
      <c r="E31" s="223"/>
      <c r="F31" s="226"/>
      <c r="G31" s="124" t="s">
        <v>25</v>
      </c>
      <c r="H31" s="26" t="s">
        <v>33</v>
      </c>
      <c r="I31" s="26" t="s">
        <v>60</v>
      </c>
      <c r="J31" s="26" t="s">
        <v>61</v>
      </c>
      <c r="K31" s="93" t="s">
        <v>153</v>
      </c>
      <c r="L31" s="26" t="s">
        <v>29</v>
      </c>
      <c r="M31" s="48">
        <f>14007.22-4086.6+0.08+218.55</f>
        <v>10139.249999999998</v>
      </c>
    </row>
    <row r="32" spans="1:16" ht="39.75" customHeight="1" x14ac:dyDescent="0.25">
      <c r="A32" s="215"/>
      <c r="B32" s="247"/>
      <c r="C32" s="221"/>
      <c r="D32" s="224"/>
      <c r="E32" s="224"/>
      <c r="F32" s="227"/>
      <c r="G32" s="61" t="s">
        <v>20</v>
      </c>
      <c r="H32" s="26" t="s">
        <v>33</v>
      </c>
      <c r="I32" s="26" t="s">
        <v>60</v>
      </c>
      <c r="J32" s="26" t="s">
        <v>61</v>
      </c>
      <c r="K32" s="93" t="s">
        <v>154</v>
      </c>
      <c r="L32" s="26" t="s">
        <v>29</v>
      </c>
      <c r="M32" s="116">
        <f>29573.6-218.55</f>
        <v>29355.05</v>
      </c>
    </row>
    <row r="33" spans="1:15" ht="18.75" customHeight="1" x14ac:dyDescent="0.25">
      <c r="A33" s="213" t="s">
        <v>37</v>
      </c>
      <c r="B33" s="245" t="s">
        <v>70</v>
      </c>
      <c r="C33" s="219" t="s">
        <v>197</v>
      </c>
      <c r="D33" s="222">
        <v>2015</v>
      </c>
      <c r="E33" s="222">
        <v>2016</v>
      </c>
      <c r="F33" s="225" t="s">
        <v>69</v>
      </c>
      <c r="G33" s="60" t="s">
        <v>77</v>
      </c>
      <c r="H33" s="54" t="s">
        <v>18</v>
      </c>
      <c r="I33" s="54" t="s">
        <v>18</v>
      </c>
      <c r="J33" s="54" t="s">
        <v>18</v>
      </c>
      <c r="K33" s="94" t="s">
        <v>18</v>
      </c>
      <c r="L33" s="54" t="s">
        <v>18</v>
      </c>
      <c r="M33" s="102">
        <f>M34+M35</f>
        <v>40508.605000000003</v>
      </c>
    </row>
    <row r="34" spans="1:15" ht="30" customHeight="1" x14ac:dyDescent="0.25">
      <c r="A34" s="214"/>
      <c r="B34" s="246"/>
      <c r="C34" s="220"/>
      <c r="D34" s="223"/>
      <c r="E34" s="223"/>
      <c r="F34" s="226"/>
      <c r="G34" s="124" t="s">
        <v>25</v>
      </c>
      <c r="H34" s="26" t="s">
        <v>33</v>
      </c>
      <c r="I34" s="26" t="s">
        <v>60</v>
      </c>
      <c r="J34" s="26" t="s">
        <v>61</v>
      </c>
      <c r="K34" s="93" t="s">
        <v>155</v>
      </c>
      <c r="L34" s="26" t="s">
        <v>29</v>
      </c>
      <c r="M34" s="28">
        <f>13659.6-2000-218.55+21.805</f>
        <v>11462.855000000001</v>
      </c>
    </row>
    <row r="35" spans="1:15" ht="39.75" customHeight="1" x14ac:dyDescent="0.25">
      <c r="A35" s="215"/>
      <c r="B35" s="247"/>
      <c r="C35" s="221"/>
      <c r="D35" s="224"/>
      <c r="E35" s="224"/>
      <c r="F35" s="227"/>
      <c r="G35" s="61" t="s">
        <v>20</v>
      </c>
      <c r="H35" s="26" t="s">
        <v>33</v>
      </c>
      <c r="I35" s="26" t="s">
        <v>60</v>
      </c>
      <c r="J35" s="26" t="s">
        <v>61</v>
      </c>
      <c r="K35" s="93" t="s">
        <v>154</v>
      </c>
      <c r="L35" s="26" t="s">
        <v>29</v>
      </c>
      <c r="M35" s="116">
        <f>28827.2+218.55</f>
        <v>29045.75</v>
      </c>
    </row>
    <row r="36" spans="1:15" ht="18" customHeight="1" x14ac:dyDescent="0.25">
      <c r="A36" s="213" t="s">
        <v>41</v>
      </c>
      <c r="B36" s="216" t="s">
        <v>71</v>
      </c>
      <c r="C36" s="219" t="s">
        <v>197</v>
      </c>
      <c r="D36" s="222">
        <v>2015</v>
      </c>
      <c r="E36" s="222">
        <v>2017</v>
      </c>
      <c r="F36" s="225" t="s">
        <v>72</v>
      </c>
      <c r="G36" s="60" t="s">
        <v>77</v>
      </c>
      <c r="H36" s="54" t="s">
        <v>18</v>
      </c>
      <c r="I36" s="54" t="s">
        <v>18</v>
      </c>
      <c r="J36" s="54" t="s">
        <v>18</v>
      </c>
      <c r="K36" s="94" t="s">
        <v>18</v>
      </c>
      <c r="L36" s="54" t="s">
        <v>18</v>
      </c>
      <c r="M36" s="151">
        <f>M37+M38</f>
        <v>342347.7</v>
      </c>
    </row>
    <row r="37" spans="1:15" ht="36.75" customHeight="1" x14ac:dyDescent="0.25">
      <c r="A37" s="214"/>
      <c r="B37" s="217"/>
      <c r="C37" s="220"/>
      <c r="D37" s="223"/>
      <c r="E37" s="223"/>
      <c r="F37" s="226"/>
      <c r="G37" s="124" t="s">
        <v>25</v>
      </c>
      <c r="H37" s="26" t="s">
        <v>33</v>
      </c>
      <c r="I37" s="26" t="s">
        <v>60</v>
      </c>
      <c r="J37" s="26" t="s">
        <v>73</v>
      </c>
      <c r="K37" s="93" t="s">
        <v>156</v>
      </c>
      <c r="L37" s="26" t="s">
        <v>29</v>
      </c>
      <c r="M37" s="27">
        <v>30000</v>
      </c>
    </row>
    <row r="38" spans="1:15" ht="36.75" customHeight="1" x14ac:dyDescent="0.25">
      <c r="A38" s="215"/>
      <c r="B38" s="218"/>
      <c r="C38" s="221"/>
      <c r="D38" s="224"/>
      <c r="E38" s="224"/>
      <c r="F38" s="227"/>
      <c r="G38" s="61" t="s">
        <v>20</v>
      </c>
      <c r="H38" s="26" t="s">
        <v>33</v>
      </c>
      <c r="I38" s="26" t="s">
        <v>60</v>
      </c>
      <c r="J38" s="26" t="s">
        <v>73</v>
      </c>
      <c r="K38" s="93" t="s">
        <v>229</v>
      </c>
      <c r="L38" s="26" t="s">
        <v>29</v>
      </c>
      <c r="M38" s="27">
        <v>312347.7</v>
      </c>
    </row>
    <row r="39" spans="1:15" ht="18" customHeight="1" x14ac:dyDescent="0.25">
      <c r="A39" s="270" t="s">
        <v>47</v>
      </c>
      <c r="B39" s="245" t="s">
        <v>75</v>
      </c>
      <c r="C39" s="272" t="s">
        <v>197</v>
      </c>
      <c r="D39" s="275">
        <v>2015</v>
      </c>
      <c r="E39" s="222">
        <v>2016</v>
      </c>
      <c r="F39" s="225" t="s">
        <v>76</v>
      </c>
      <c r="G39" s="53" t="s">
        <v>77</v>
      </c>
      <c r="H39" s="54" t="s">
        <v>18</v>
      </c>
      <c r="I39" s="54" t="s">
        <v>18</v>
      </c>
      <c r="J39" s="54" t="s">
        <v>18</v>
      </c>
      <c r="K39" s="94" t="s">
        <v>18</v>
      </c>
      <c r="L39" s="54" t="s">
        <v>18</v>
      </c>
      <c r="M39" s="108">
        <f>M41+M42+M44+M43</f>
        <v>112682.3569</v>
      </c>
      <c r="N39" s="14"/>
      <c r="O39" s="14"/>
    </row>
    <row r="40" spans="1:15" ht="30" hidden="1" customHeight="1" x14ac:dyDescent="0.25">
      <c r="A40" s="271"/>
      <c r="B40" s="271"/>
      <c r="C40" s="273"/>
      <c r="D40" s="276"/>
      <c r="E40" s="223"/>
      <c r="F40" s="278"/>
      <c r="G40" s="124" t="s">
        <v>21</v>
      </c>
      <c r="H40" s="26" t="s">
        <v>33</v>
      </c>
      <c r="I40" s="26" t="s">
        <v>78</v>
      </c>
      <c r="J40" s="26" t="s">
        <v>26</v>
      </c>
      <c r="K40" s="93" t="s">
        <v>79</v>
      </c>
      <c r="L40" s="26" t="s">
        <v>29</v>
      </c>
      <c r="M40" s="27">
        <f>6390.51-6390.51</f>
        <v>0</v>
      </c>
      <c r="N40" s="14"/>
      <c r="O40" s="14"/>
    </row>
    <row r="41" spans="1:15" ht="61.5" customHeight="1" x14ac:dyDescent="0.25">
      <c r="A41" s="271"/>
      <c r="B41" s="271"/>
      <c r="C41" s="273"/>
      <c r="D41" s="276"/>
      <c r="E41" s="223"/>
      <c r="F41" s="278"/>
      <c r="G41" s="265" t="s">
        <v>80</v>
      </c>
      <c r="H41" s="26" t="s">
        <v>33</v>
      </c>
      <c r="I41" s="26" t="s">
        <v>78</v>
      </c>
      <c r="J41" s="26" t="s">
        <v>26</v>
      </c>
      <c r="K41" s="93" t="s">
        <v>157</v>
      </c>
      <c r="L41" s="26" t="s">
        <v>29</v>
      </c>
      <c r="M41" s="107">
        <v>112682.3569</v>
      </c>
      <c r="N41" s="43">
        <f>M41+M42</f>
        <v>112682.3569</v>
      </c>
    </row>
    <row r="42" spans="1:15" ht="23.25" hidden="1" customHeight="1" x14ac:dyDescent="0.25">
      <c r="A42" s="271"/>
      <c r="B42" s="271"/>
      <c r="C42" s="273"/>
      <c r="D42" s="276"/>
      <c r="E42" s="223"/>
      <c r="F42" s="278"/>
      <c r="G42" s="266"/>
      <c r="H42" s="26" t="s">
        <v>82</v>
      </c>
      <c r="I42" s="26" t="s">
        <v>78</v>
      </c>
      <c r="J42" s="26" t="s">
        <v>26</v>
      </c>
      <c r="K42" s="93" t="s">
        <v>81</v>
      </c>
      <c r="L42" s="26" t="s">
        <v>29</v>
      </c>
      <c r="M42" s="29"/>
    </row>
    <row r="43" spans="1:15" ht="33" hidden="1" customHeight="1" x14ac:dyDescent="0.25">
      <c r="A43" s="271"/>
      <c r="B43" s="271"/>
      <c r="C43" s="273"/>
      <c r="D43" s="276"/>
      <c r="E43" s="223"/>
      <c r="F43" s="278"/>
      <c r="G43" s="81" t="s">
        <v>21</v>
      </c>
      <c r="H43" s="26"/>
      <c r="I43" s="26"/>
      <c r="J43" s="26"/>
      <c r="K43" s="93"/>
      <c r="L43" s="26"/>
      <c r="M43" s="27">
        <v>0</v>
      </c>
    </row>
    <row r="44" spans="1:15" ht="27.75" hidden="1" customHeight="1" x14ac:dyDescent="0.25">
      <c r="A44" s="242"/>
      <c r="B44" s="242"/>
      <c r="C44" s="274"/>
      <c r="D44" s="277"/>
      <c r="E44" s="224"/>
      <c r="F44" s="244"/>
      <c r="G44" s="124" t="s">
        <v>25</v>
      </c>
      <c r="H44" s="26"/>
      <c r="I44" s="26"/>
      <c r="J44" s="26"/>
      <c r="K44" s="93"/>
      <c r="L44" s="26"/>
      <c r="M44" s="29"/>
    </row>
    <row r="45" spans="1:15" ht="45" hidden="1" x14ac:dyDescent="0.25">
      <c r="A45" s="25"/>
      <c r="B45" s="30"/>
      <c r="C45" s="133" t="s">
        <v>124</v>
      </c>
      <c r="D45" s="134">
        <v>2015</v>
      </c>
      <c r="E45" s="134">
        <v>2015</v>
      </c>
      <c r="F45" s="130" t="s">
        <v>32</v>
      </c>
      <c r="G45" s="3" t="s">
        <v>25</v>
      </c>
      <c r="H45" s="22" t="s">
        <v>33</v>
      </c>
      <c r="I45" s="22" t="s">
        <v>43</v>
      </c>
      <c r="J45" s="22" t="s">
        <v>73</v>
      </c>
      <c r="K45" s="85" t="s">
        <v>84</v>
      </c>
      <c r="L45" s="22" t="s">
        <v>29</v>
      </c>
      <c r="M45" s="31"/>
    </row>
    <row r="46" spans="1:15" ht="45" hidden="1" x14ac:dyDescent="0.25">
      <c r="A46" s="25"/>
      <c r="B46" s="30"/>
      <c r="C46" s="119" t="s">
        <v>124</v>
      </c>
      <c r="D46" s="134">
        <v>2015</v>
      </c>
      <c r="E46" s="134">
        <v>2015</v>
      </c>
      <c r="F46" s="130" t="s">
        <v>32</v>
      </c>
      <c r="G46" s="3" t="s">
        <v>25</v>
      </c>
      <c r="H46" s="22" t="s">
        <v>33</v>
      </c>
      <c r="I46" s="22" t="s">
        <v>74</v>
      </c>
      <c r="J46" s="22" t="s">
        <v>61</v>
      </c>
      <c r="K46" s="85" t="s">
        <v>128</v>
      </c>
      <c r="L46" s="22" t="s">
        <v>29</v>
      </c>
      <c r="M46" s="4"/>
    </row>
    <row r="47" spans="1:15" ht="105" hidden="1" x14ac:dyDescent="0.25">
      <c r="A47" s="63"/>
      <c r="B47" s="71" t="s">
        <v>132</v>
      </c>
      <c r="C47" s="119" t="s">
        <v>124</v>
      </c>
      <c r="D47" s="134">
        <v>2015</v>
      </c>
      <c r="E47" s="134">
        <v>2015</v>
      </c>
      <c r="F47" s="130" t="s">
        <v>32</v>
      </c>
      <c r="G47" s="3" t="s">
        <v>25</v>
      </c>
      <c r="H47" s="22" t="s">
        <v>138</v>
      </c>
      <c r="I47" s="22" t="s">
        <v>130</v>
      </c>
      <c r="J47" s="22" t="s">
        <v>73</v>
      </c>
      <c r="K47" s="85" t="s">
        <v>131</v>
      </c>
      <c r="L47" s="22" t="s">
        <v>29</v>
      </c>
      <c r="M47" s="4">
        <f>5600-5600</f>
        <v>0</v>
      </c>
    </row>
    <row r="48" spans="1:15" ht="30" x14ac:dyDescent="0.25">
      <c r="A48" s="63" t="s">
        <v>51</v>
      </c>
      <c r="B48" s="71" t="s">
        <v>134</v>
      </c>
      <c r="C48" s="119" t="s">
        <v>197</v>
      </c>
      <c r="D48" s="121">
        <v>2016</v>
      </c>
      <c r="E48" s="121">
        <v>2016</v>
      </c>
      <c r="F48" s="123" t="s">
        <v>32</v>
      </c>
      <c r="G48" s="3" t="s">
        <v>25</v>
      </c>
      <c r="H48" s="22" t="s">
        <v>33</v>
      </c>
      <c r="I48" s="22" t="s">
        <v>43</v>
      </c>
      <c r="J48" s="22" t="s">
        <v>73</v>
      </c>
      <c r="K48" s="85" t="s">
        <v>158</v>
      </c>
      <c r="L48" s="22" t="s">
        <v>29</v>
      </c>
      <c r="M48" s="4">
        <v>1909.9</v>
      </c>
    </row>
    <row r="49" spans="1:14" ht="30" hidden="1" customHeight="1" x14ac:dyDescent="0.25">
      <c r="A49" s="63" t="s">
        <v>54</v>
      </c>
      <c r="B49" s="30" t="s">
        <v>135</v>
      </c>
      <c r="C49" s="119" t="s">
        <v>124</v>
      </c>
      <c r="D49" s="121">
        <v>2016</v>
      </c>
      <c r="E49" s="121">
        <v>2017</v>
      </c>
      <c r="F49" s="123" t="s">
        <v>140</v>
      </c>
      <c r="G49" s="3" t="s">
        <v>25</v>
      </c>
      <c r="H49" s="22" t="s">
        <v>33</v>
      </c>
      <c r="I49" s="22" t="s">
        <v>43</v>
      </c>
      <c r="J49" s="22" t="s">
        <v>73</v>
      </c>
      <c r="K49" s="85" t="s">
        <v>141</v>
      </c>
      <c r="L49" s="22" t="s">
        <v>29</v>
      </c>
      <c r="M49" s="4">
        <v>0</v>
      </c>
    </row>
    <row r="50" spans="1:14" ht="30" hidden="1" customHeight="1" x14ac:dyDescent="0.25">
      <c r="A50" s="63" t="s">
        <v>57</v>
      </c>
      <c r="B50" s="30" t="s">
        <v>136</v>
      </c>
      <c r="C50" s="119" t="s">
        <v>124</v>
      </c>
      <c r="D50" s="121">
        <v>2016</v>
      </c>
      <c r="E50" s="121">
        <v>2017</v>
      </c>
      <c r="F50" s="123" t="s">
        <v>142</v>
      </c>
      <c r="G50" s="3" t="s">
        <v>25</v>
      </c>
      <c r="H50" s="22" t="s">
        <v>33</v>
      </c>
      <c r="I50" s="22" t="s">
        <v>43</v>
      </c>
      <c r="J50" s="22" t="s">
        <v>73</v>
      </c>
      <c r="K50" s="85" t="s">
        <v>143</v>
      </c>
      <c r="L50" s="22" t="s">
        <v>29</v>
      </c>
      <c r="M50" s="4">
        <v>0</v>
      </c>
    </row>
    <row r="51" spans="1:14" ht="30" x14ac:dyDescent="0.25">
      <c r="A51" s="63" t="s">
        <v>54</v>
      </c>
      <c r="B51" s="30" t="s">
        <v>83</v>
      </c>
      <c r="C51" s="119" t="s">
        <v>197</v>
      </c>
      <c r="D51" s="121">
        <v>2015</v>
      </c>
      <c r="E51" s="121">
        <v>2016</v>
      </c>
      <c r="F51" s="123" t="s">
        <v>32</v>
      </c>
      <c r="G51" s="3" t="s">
        <v>25</v>
      </c>
      <c r="H51" s="22" t="s">
        <v>33</v>
      </c>
      <c r="I51" s="22" t="s">
        <v>43</v>
      </c>
      <c r="J51" s="22" t="s">
        <v>73</v>
      </c>
      <c r="K51" s="85" t="s">
        <v>159</v>
      </c>
      <c r="L51" s="22" t="s">
        <v>29</v>
      </c>
      <c r="M51" s="4">
        <v>2527.5</v>
      </c>
    </row>
    <row r="52" spans="1:14" ht="45" hidden="1" customHeight="1" x14ac:dyDescent="0.25">
      <c r="A52" s="63" t="s">
        <v>66</v>
      </c>
      <c r="B52" s="30" t="s">
        <v>137</v>
      </c>
      <c r="C52" s="119" t="s">
        <v>124</v>
      </c>
      <c r="D52" s="121">
        <v>2016</v>
      </c>
      <c r="E52" s="121">
        <v>2016</v>
      </c>
      <c r="F52" s="123" t="s">
        <v>32</v>
      </c>
      <c r="G52" s="3" t="s">
        <v>25</v>
      </c>
      <c r="H52" s="22" t="s">
        <v>33</v>
      </c>
      <c r="I52" s="22" t="s">
        <v>130</v>
      </c>
      <c r="J52" s="22" t="s">
        <v>73</v>
      </c>
      <c r="K52" s="85" t="s">
        <v>144</v>
      </c>
      <c r="L52" s="22" t="s">
        <v>29</v>
      </c>
      <c r="M52" s="4">
        <v>0</v>
      </c>
    </row>
    <row r="53" spans="1:14" ht="35.25" customHeight="1" x14ac:dyDescent="0.25">
      <c r="A53" s="213" t="s">
        <v>57</v>
      </c>
      <c r="B53" s="229" t="s">
        <v>132</v>
      </c>
      <c r="C53" s="219" t="s">
        <v>197</v>
      </c>
      <c r="D53" s="216">
        <v>2016</v>
      </c>
      <c r="E53" s="216">
        <v>2016</v>
      </c>
      <c r="F53" s="232" t="s">
        <v>32</v>
      </c>
      <c r="G53" s="136" t="s">
        <v>77</v>
      </c>
      <c r="H53" s="51" t="s">
        <v>18</v>
      </c>
      <c r="I53" s="51" t="s">
        <v>18</v>
      </c>
      <c r="J53" s="51" t="s">
        <v>18</v>
      </c>
      <c r="K53" s="92" t="s">
        <v>18</v>
      </c>
      <c r="L53" s="51" t="s">
        <v>18</v>
      </c>
      <c r="M53" s="52">
        <f>M54+M55+M56</f>
        <v>60200</v>
      </c>
    </row>
    <row r="54" spans="1:14" ht="32.25" customHeight="1" x14ac:dyDescent="0.25">
      <c r="A54" s="214"/>
      <c r="B54" s="230"/>
      <c r="C54" s="220"/>
      <c r="D54" s="217"/>
      <c r="E54" s="217"/>
      <c r="F54" s="233"/>
      <c r="G54" s="3" t="s">
        <v>25</v>
      </c>
      <c r="H54" s="22" t="s">
        <v>33</v>
      </c>
      <c r="I54" s="22" t="s">
        <v>130</v>
      </c>
      <c r="J54" s="22" t="s">
        <v>44</v>
      </c>
      <c r="K54" s="85" t="s">
        <v>160</v>
      </c>
      <c r="L54" s="22" t="s">
        <v>29</v>
      </c>
      <c r="M54" s="46">
        <f>5600+5000</f>
        <v>10600</v>
      </c>
    </row>
    <row r="55" spans="1:14" ht="36.75" customHeight="1" x14ac:dyDescent="0.25">
      <c r="A55" s="214"/>
      <c r="B55" s="230"/>
      <c r="C55" s="220"/>
      <c r="D55" s="217"/>
      <c r="E55" s="217"/>
      <c r="F55" s="233"/>
      <c r="G55" s="137" t="s">
        <v>20</v>
      </c>
      <c r="H55" s="22" t="s">
        <v>33</v>
      </c>
      <c r="I55" s="22" t="s">
        <v>130</v>
      </c>
      <c r="J55" s="22" t="s">
        <v>44</v>
      </c>
      <c r="K55" s="85" t="s">
        <v>204</v>
      </c>
      <c r="L55" s="22" t="s">
        <v>29</v>
      </c>
      <c r="M55" s="135">
        <v>34600</v>
      </c>
    </row>
    <row r="56" spans="1:14" ht="32.25" customHeight="1" x14ac:dyDescent="0.25">
      <c r="A56" s="215"/>
      <c r="B56" s="231"/>
      <c r="C56" s="221"/>
      <c r="D56" s="218"/>
      <c r="E56" s="218"/>
      <c r="F56" s="234"/>
      <c r="G56" s="3" t="s">
        <v>21</v>
      </c>
      <c r="H56" s="22" t="s">
        <v>33</v>
      </c>
      <c r="I56" s="22" t="s">
        <v>130</v>
      </c>
      <c r="J56" s="22" t="s">
        <v>44</v>
      </c>
      <c r="K56" s="85" t="s">
        <v>205</v>
      </c>
      <c r="L56" s="22" t="s">
        <v>29</v>
      </c>
      <c r="M56" s="135">
        <v>15000</v>
      </c>
    </row>
    <row r="57" spans="1:14" ht="32.25" customHeight="1" x14ac:dyDescent="0.25">
      <c r="A57" s="63" t="s">
        <v>63</v>
      </c>
      <c r="B57" s="84" t="s">
        <v>147</v>
      </c>
      <c r="C57" s="119" t="s">
        <v>197</v>
      </c>
      <c r="D57" s="121">
        <v>2016</v>
      </c>
      <c r="E57" s="121">
        <v>2016</v>
      </c>
      <c r="F57" s="123" t="s">
        <v>32</v>
      </c>
      <c r="G57" s="3" t="s">
        <v>25</v>
      </c>
      <c r="H57" s="22" t="s">
        <v>33</v>
      </c>
      <c r="I57" s="22" t="s">
        <v>130</v>
      </c>
      <c r="J57" s="22" t="s">
        <v>73</v>
      </c>
      <c r="K57" s="85" t="s">
        <v>149</v>
      </c>
      <c r="L57" s="22" t="s">
        <v>29</v>
      </c>
      <c r="M57" s="4">
        <v>689</v>
      </c>
    </row>
    <row r="58" spans="1:14" ht="45" x14ac:dyDescent="0.25">
      <c r="A58" s="63" t="s">
        <v>66</v>
      </c>
      <c r="B58" s="84" t="s">
        <v>148</v>
      </c>
      <c r="C58" s="119" t="s">
        <v>197</v>
      </c>
      <c r="D58" s="121">
        <v>2016</v>
      </c>
      <c r="E58" s="121">
        <v>2016</v>
      </c>
      <c r="F58" s="123" t="s">
        <v>32</v>
      </c>
      <c r="G58" s="3" t="s">
        <v>25</v>
      </c>
      <c r="H58" s="22" t="s">
        <v>33</v>
      </c>
      <c r="I58" s="22" t="s">
        <v>74</v>
      </c>
      <c r="J58" s="22" t="s">
        <v>61</v>
      </c>
      <c r="K58" s="85" t="s">
        <v>150</v>
      </c>
      <c r="L58" s="22" t="s">
        <v>29</v>
      </c>
      <c r="M58" s="46">
        <v>881.4</v>
      </c>
      <c r="N58" s="139"/>
    </row>
    <row r="59" spans="1:14" ht="30" x14ac:dyDescent="0.25">
      <c r="A59" s="63" t="s">
        <v>171</v>
      </c>
      <c r="B59" s="84" t="s">
        <v>172</v>
      </c>
      <c r="C59" s="119" t="s">
        <v>197</v>
      </c>
      <c r="D59" s="121">
        <v>2016</v>
      </c>
      <c r="E59" s="121">
        <v>2016</v>
      </c>
      <c r="F59" s="123" t="s">
        <v>32</v>
      </c>
      <c r="G59" s="3" t="s">
        <v>25</v>
      </c>
      <c r="H59" s="22" t="s">
        <v>33</v>
      </c>
      <c r="I59" s="22" t="s">
        <v>60</v>
      </c>
      <c r="J59" s="22" t="s">
        <v>73</v>
      </c>
      <c r="K59" s="85" t="s">
        <v>181</v>
      </c>
      <c r="L59" s="22" t="s">
        <v>29</v>
      </c>
      <c r="M59" s="4">
        <f>5000-1200</f>
        <v>3800</v>
      </c>
    </row>
    <row r="60" spans="1:14" x14ac:dyDescent="0.25">
      <c r="A60" s="213" t="s">
        <v>173</v>
      </c>
      <c r="B60" s="267" t="s">
        <v>174</v>
      </c>
      <c r="C60" s="219" t="s">
        <v>197</v>
      </c>
      <c r="D60" s="216">
        <v>2016</v>
      </c>
      <c r="E60" s="216">
        <v>2017</v>
      </c>
      <c r="F60" s="232" t="s">
        <v>69</v>
      </c>
      <c r="G60" s="60" t="s">
        <v>77</v>
      </c>
      <c r="H60" s="51" t="s">
        <v>18</v>
      </c>
      <c r="I60" s="51" t="s">
        <v>18</v>
      </c>
      <c r="J60" s="51" t="s">
        <v>18</v>
      </c>
      <c r="K60" s="92" t="s">
        <v>18</v>
      </c>
      <c r="L60" s="51" t="s">
        <v>18</v>
      </c>
      <c r="M60" s="203">
        <f>M61+M62</f>
        <v>50048.83</v>
      </c>
    </row>
    <row r="61" spans="1:14" ht="30" x14ac:dyDescent="0.25">
      <c r="A61" s="214"/>
      <c r="B61" s="268"/>
      <c r="C61" s="220"/>
      <c r="D61" s="217"/>
      <c r="E61" s="217"/>
      <c r="F61" s="233"/>
      <c r="G61" s="124" t="s">
        <v>25</v>
      </c>
      <c r="H61" s="22" t="s">
        <v>33</v>
      </c>
      <c r="I61" s="22" t="s">
        <v>60</v>
      </c>
      <c r="J61" s="22" t="s">
        <v>61</v>
      </c>
      <c r="K61" s="85" t="s">
        <v>182</v>
      </c>
      <c r="L61" s="22" t="s">
        <v>29</v>
      </c>
      <c r="M61" s="79">
        <v>25048.83</v>
      </c>
    </row>
    <row r="62" spans="1:14" ht="38.25" x14ac:dyDescent="0.25">
      <c r="A62" s="215"/>
      <c r="B62" s="269"/>
      <c r="C62" s="221"/>
      <c r="D62" s="218"/>
      <c r="E62" s="218"/>
      <c r="F62" s="234"/>
      <c r="G62" s="61" t="s">
        <v>20</v>
      </c>
      <c r="H62" s="22" t="s">
        <v>33</v>
      </c>
      <c r="I62" s="22" t="s">
        <v>60</v>
      </c>
      <c r="J62" s="22" t="s">
        <v>61</v>
      </c>
      <c r="K62" s="85" t="s">
        <v>154</v>
      </c>
      <c r="L62" s="22" t="s">
        <v>29</v>
      </c>
      <c r="M62" s="4">
        <v>25000</v>
      </c>
    </row>
    <row r="63" spans="1:14" ht="30" x14ac:dyDescent="0.25">
      <c r="A63" s="131" t="s">
        <v>178</v>
      </c>
      <c r="B63" s="132" t="s">
        <v>180</v>
      </c>
      <c r="C63" s="133" t="s">
        <v>197</v>
      </c>
      <c r="D63" s="134">
        <v>2016</v>
      </c>
      <c r="E63" s="134">
        <v>2017</v>
      </c>
      <c r="F63" s="130" t="s">
        <v>32</v>
      </c>
      <c r="G63" s="124" t="s">
        <v>25</v>
      </c>
      <c r="H63" s="22" t="s">
        <v>179</v>
      </c>
      <c r="I63" s="22" t="s">
        <v>43</v>
      </c>
      <c r="J63" s="22" t="s">
        <v>73</v>
      </c>
      <c r="K63" s="85" t="s">
        <v>230</v>
      </c>
      <c r="L63" s="22" t="s">
        <v>29</v>
      </c>
      <c r="M63" s="4">
        <v>5000</v>
      </c>
    </row>
    <row r="64" spans="1:14" ht="15.75" customHeight="1" x14ac:dyDescent="0.25">
      <c r="A64" s="279" t="s">
        <v>185</v>
      </c>
      <c r="B64" s="280" t="s">
        <v>186</v>
      </c>
      <c r="C64" s="262" t="s">
        <v>197</v>
      </c>
      <c r="D64" s="263">
        <v>2016</v>
      </c>
      <c r="E64" s="263">
        <v>2017</v>
      </c>
      <c r="F64" s="264" t="s">
        <v>231</v>
      </c>
      <c r="G64" s="60" t="s">
        <v>77</v>
      </c>
      <c r="H64" s="23" t="s">
        <v>18</v>
      </c>
      <c r="I64" s="24" t="s">
        <v>18</v>
      </c>
      <c r="J64" s="24" t="s">
        <v>18</v>
      </c>
      <c r="K64" s="95" t="s">
        <v>18</v>
      </c>
      <c r="L64" s="24" t="s">
        <v>18</v>
      </c>
      <c r="M64" s="117">
        <f>M65+M66</f>
        <v>327805.56</v>
      </c>
    </row>
    <row r="65" spans="1:14" ht="30" x14ac:dyDescent="0.25">
      <c r="A65" s="279"/>
      <c r="B65" s="280"/>
      <c r="C65" s="262"/>
      <c r="D65" s="263"/>
      <c r="E65" s="263"/>
      <c r="F65" s="264"/>
      <c r="G65" s="124" t="s">
        <v>25</v>
      </c>
      <c r="H65" s="22" t="s">
        <v>33</v>
      </c>
      <c r="I65" s="22" t="s">
        <v>26</v>
      </c>
      <c r="J65" s="22" t="s">
        <v>27</v>
      </c>
      <c r="K65" s="85" t="s">
        <v>199</v>
      </c>
      <c r="L65" s="22" t="s">
        <v>29</v>
      </c>
      <c r="M65" s="142">
        <f>43874.83-11094.27</f>
        <v>32780.559999999998</v>
      </c>
    </row>
    <row r="66" spans="1:14" ht="30" x14ac:dyDescent="0.25">
      <c r="A66" s="279"/>
      <c r="B66" s="280"/>
      <c r="C66" s="262"/>
      <c r="D66" s="263"/>
      <c r="E66" s="263"/>
      <c r="F66" s="264"/>
      <c r="G66" s="126" t="s">
        <v>21</v>
      </c>
      <c r="H66" s="113" t="s">
        <v>33</v>
      </c>
      <c r="I66" s="113" t="s">
        <v>26</v>
      </c>
      <c r="J66" s="113" t="s">
        <v>27</v>
      </c>
      <c r="K66" s="114" t="s">
        <v>200</v>
      </c>
      <c r="L66" s="113" t="s">
        <v>29</v>
      </c>
      <c r="M66" s="143">
        <v>295025</v>
      </c>
    </row>
    <row r="67" spans="1:14" ht="33" customHeight="1" x14ac:dyDescent="0.25">
      <c r="A67" s="118" t="s">
        <v>188</v>
      </c>
      <c r="B67" s="129" t="s">
        <v>189</v>
      </c>
      <c r="C67" s="133" t="s">
        <v>197</v>
      </c>
      <c r="D67" s="150">
        <v>2016</v>
      </c>
      <c r="E67" s="150">
        <v>2016</v>
      </c>
      <c r="F67" s="147" t="s">
        <v>32</v>
      </c>
      <c r="G67" s="126" t="s">
        <v>25</v>
      </c>
      <c r="H67" s="113" t="s">
        <v>179</v>
      </c>
      <c r="I67" s="113" t="s">
        <v>43</v>
      </c>
      <c r="J67" s="113" t="s">
        <v>44</v>
      </c>
      <c r="K67" s="114" t="s">
        <v>190</v>
      </c>
      <c r="L67" s="113" t="s">
        <v>29</v>
      </c>
      <c r="M67" s="140">
        <v>5413.8</v>
      </c>
      <c r="N67" s="139" t="s">
        <v>203</v>
      </c>
    </row>
    <row r="68" spans="1:14" ht="33" customHeight="1" x14ac:dyDescent="0.25">
      <c r="A68" s="145" t="s">
        <v>191</v>
      </c>
      <c r="B68" s="148" t="s">
        <v>207</v>
      </c>
      <c r="C68" s="149" t="s">
        <v>197</v>
      </c>
      <c r="D68" s="150">
        <v>2016</v>
      </c>
      <c r="E68" s="150">
        <v>2017</v>
      </c>
      <c r="F68" s="147" t="s">
        <v>49</v>
      </c>
      <c r="G68" s="146" t="s">
        <v>25</v>
      </c>
      <c r="H68" s="113" t="s">
        <v>33</v>
      </c>
      <c r="I68" s="113" t="s">
        <v>43</v>
      </c>
      <c r="J68" s="113" t="s">
        <v>44</v>
      </c>
      <c r="K68" s="114" t="s">
        <v>208</v>
      </c>
      <c r="L68" s="113" t="s">
        <v>46</v>
      </c>
      <c r="M68" s="140">
        <v>25000</v>
      </c>
      <c r="N68" s="139"/>
    </row>
    <row r="69" spans="1:14" ht="30" hidden="1" x14ac:dyDescent="0.25">
      <c r="A69" s="145" t="s">
        <v>206</v>
      </c>
      <c r="B69" s="138" t="s">
        <v>201</v>
      </c>
      <c r="C69" s="133" t="s">
        <v>197</v>
      </c>
      <c r="D69" s="122">
        <v>2016</v>
      </c>
      <c r="E69" s="122">
        <v>2016</v>
      </c>
      <c r="F69" s="144" t="s">
        <v>49</v>
      </c>
      <c r="G69" s="126" t="s">
        <v>25</v>
      </c>
      <c r="H69" s="113" t="s">
        <v>138</v>
      </c>
      <c r="I69" s="22" t="s">
        <v>60</v>
      </c>
      <c r="J69" s="22" t="s">
        <v>61</v>
      </c>
      <c r="K69" s="85" t="s">
        <v>192</v>
      </c>
      <c r="L69" s="22" t="s">
        <v>29</v>
      </c>
      <c r="M69" s="135"/>
      <c r="N69" s="139" t="s">
        <v>202</v>
      </c>
    </row>
    <row r="70" spans="1:14" ht="15" customHeight="1" x14ac:dyDescent="0.25">
      <c r="A70" s="248">
        <v>2</v>
      </c>
      <c r="B70" s="251" t="s">
        <v>85</v>
      </c>
      <c r="C70" s="239" t="s">
        <v>197</v>
      </c>
      <c r="D70" s="256">
        <v>2015</v>
      </c>
      <c r="E70" s="256">
        <v>2020</v>
      </c>
      <c r="F70" s="259"/>
      <c r="G70" s="2" t="s">
        <v>17</v>
      </c>
      <c r="H70" s="23" t="s">
        <v>18</v>
      </c>
      <c r="I70" s="24" t="s">
        <v>18</v>
      </c>
      <c r="J70" s="24" t="s">
        <v>18</v>
      </c>
      <c r="K70" s="95" t="s">
        <v>18</v>
      </c>
      <c r="L70" s="24" t="s">
        <v>18</v>
      </c>
      <c r="M70" s="106">
        <f>M71+M72+M73</f>
        <v>38206.452999999994</v>
      </c>
    </row>
    <row r="71" spans="1:14" ht="28.5" x14ac:dyDescent="0.25">
      <c r="A71" s="249"/>
      <c r="B71" s="252"/>
      <c r="C71" s="254"/>
      <c r="D71" s="257"/>
      <c r="E71" s="257"/>
      <c r="F71" s="260"/>
      <c r="G71" s="41" t="s">
        <v>19</v>
      </c>
      <c r="H71" s="23" t="s">
        <v>18</v>
      </c>
      <c r="I71" s="24" t="s">
        <v>18</v>
      </c>
      <c r="J71" s="24" t="s">
        <v>18</v>
      </c>
      <c r="K71" s="95" t="s">
        <v>18</v>
      </c>
      <c r="L71" s="24" t="s">
        <v>18</v>
      </c>
      <c r="M71" s="106">
        <f>M75+M77+M78+M79+M80+M81+M82+M83+M84+M85</f>
        <v>38206.452999999994</v>
      </c>
    </row>
    <row r="72" spans="1:14" ht="42.75" x14ac:dyDescent="0.25">
      <c r="A72" s="249"/>
      <c r="B72" s="252"/>
      <c r="C72" s="254"/>
      <c r="D72" s="257"/>
      <c r="E72" s="257"/>
      <c r="F72" s="260"/>
      <c r="G72" s="41" t="s">
        <v>20</v>
      </c>
      <c r="H72" s="23" t="s">
        <v>18</v>
      </c>
      <c r="I72" s="24" t="s">
        <v>18</v>
      </c>
      <c r="J72" s="24" t="s">
        <v>18</v>
      </c>
      <c r="K72" s="95" t="s">
        <v>18</v>
      </c>
      <c r="L72" s="24" t="s">
        <v>18</v>
      </c>
      <c r="M72" s="72">
        <v>0</v>
      </c>
    </row>
    <row r="73" spans="1:14" ht="28.5" x14ac:dyDescent="0.25">
      <c r="A73" s="250"/>
      <c r="B73" s="253"/>
      <c r="C73" s="255"/>
      <c r="D73" s="258"/>
      <c r="E73" s="258"/>
      <c r="F73" s="261"/>
      <c r="G73" s="41" t="s">
        <v>21</v>
      </c>
      <c r="H73" s="23" t="s">
        <v>18</v>
      </c>
      <c r="I73" s="24" t="s">
        <v>18</v>
      </c>
      <c r="J73" s="24" t="s">
        <v>18</v>
      </c>
      <c r="K73" s="95" t="s">
        <v>18</v>
      </c>
      <c r="L73" s="24" t="s">
        <v>18</v>
      </c>
      <c r="M73" s="72">
        <f>M76</f>
        <v>0</v>
      </c>
    </row>
    <row r="74" spans="1:14" ht="18" hidden="1" customHeight="1" x14ac:dyDescent="0.25">
      <c r="A74" s="213"/>
      <c r="B74" s="245" t="s">
        <v>87</v>
      </c>
      <c r="C74" s="219" t="s">
        <v>124</v>
      </c>
      <c r="D74" s="216">
        <v>2015</v>
      </c>
      <c r="E74" s="216">
        <v>2018</v>
      </c>
      <c r="F74" s="232" t="s">
        <v>88</v>
      </c>
      <c r="G74" s="55" t="s">
        <v>17</v>
      </c>
      <c r="H74" s="56" t="s">
        <v>18</v>
      </c>
      <c r="I74" s="56" t="s">
        <v>18</v>
      </c>
      <c r="J74" s="56" t="s">
        <v>18</v>
      </c>
      <c r="K74" s="96" t="s">
        <v>18</v>
      </c>
      <c r="L74" s="56" t="s">
        <v>18</v>
      </c>
      <c r="M74" s="73">
        <f>M75+M76</f>
        <v>0</v>
      </c>
    </row>
    <row r="75" spans="1:14" ht="30" hidden="1" x14ac:dyDescent="0.25">
      <c r="A75" s="214"/>
      <c r="B75" s="246"/>
      <c r="C75" s="220"/>
      <c r="D75" s="217"/>
      <c r="E75" s="217"/>
      <c r="F75" s="233"/>
      <c r="G75" s="3" t="s">
        <v>25</v>
      </c>
      <c r="H75" s="22" t="s">
        <v>33</v>
      </c>
      <c r="I75" s="22" t="s">
        <v>26</v>
      </c>
      <c r="J75" s="22" t="s">
        <v>27</v>
      </c>
      <c r="K75" s="85" t="s">
        <v>89</v>
      </c>
      <c r="L75" s="22" t="s">
        <v>29</v>
      </c>
      <c r="M75" s="31"/>
    </row>
    <row r="76" spans="1:14" ht="30" hidden="1" x14ac:dyDescent="0.25">
      <c r="A76" s="215"/>
      <c r="B76" s="247"/>
      <c r="C76" s="221"/>
      <c r="D76" s="218"/>
      <c r="E76" s="218"/>
      <c r="F76" s="234"/>
      <c r="G76" s="3" t="s">
        <v>21</v>
      </c>
      <c r="H76" s="22" t="s">
        <v>33</v>
      </c>
      <c r="I76" s="22" t="s">
        <v>26</v>
      </c>
      <c r="J76" s="22" t="s">
        <v>27</v>
      </c>
      <c r="K76" s="91" t="s">
        <v>129</v>
      </c>
      <c r="L76" s="22" t="s">
        <v>29</v>
      </c>
      <c r="M76" s="31"/>
    </row>
    <row r="77" spans="1:14" ht="31.5" hidden="1" customHeight="1" x14ac:dyDescent="0.25">
      <c r="A77" s="25"/>
      <c r="B77" s="3" t="s">
        <v>91</v>
      </c>
      <c r="C77" s="119" t="s">
        <v>124</v>
      </c>
      <c r="D77" s="124">
        <v>2015</v>
      </c>
      <c r="E77" s="124">
        <v>2017</v>
      </c>
      <c r="F77" s="42" t="s">
        <v>123</v>
      </c>
      <c r="G77" s="3" t="s">
        <v>25</v>
      </c>
      <c r="H77" s="22" t="s">
        <v>33</v>
      </c>
      <c r="I77" s="22" t="s">
        <v>26</v>
      </c>
      <c r="J77" s="22" t="s">
        <v>27</v>
      </c>
      <c r="K77" s="85" t="s">
        <v>92</v>
      </c>
      <c r="L77" s="22" t="s">
        <v>29</v>
      </c>
      <c r="M77" s="31"/>
    </row>
    <row r="78" spans="1:14" ht="45" x14ac:dyDescent="0.25">
      <c r="A78" s="25" t="s">
        <v>86</v>
      </c>
      <c r="B78" s="13" t="s">
        <v>94</v>
      </c>
      <c r="C78" s="133" t="s">
        <v>197</v>
      </c>
      <c r="D78" s="124">
        <v>2015</v>
      </c>
      <c r="E78" s="124">
        <v>2016</v>
      </c>
      <c r="F78" s="42" t="s">
        <v>95</v>
      </c>
      <c r="G78" s="3" t="s">
        <v>25</v>
      </c>
      <c r="H78" s="22" t="s">
        <v>33</v>
      </c>
      <c r="I78" s="22" t="s">
        <v>43</v>
      </c>
      <c r="J78" s="22" t="s">
        <v>73</v>
      </c>
      <c r="K78" s="85" t="s">
        <v>161</v>
      </c>
      <c r="L78" s="22" t="s">
        <v>29</v>
      </c>
      <c r="M78" s="142">
        <v>5160.78</v>
      </c>
    </row>
    <row r="79" spans="1:14" ht="75" x14ac:dyDescent="0.25">
      <c r="A79" s="25" t="s">
        <v>90</v>
      </c>
      <c r="B79" s="13" t="s">
        <v>97</v>
      </c>
      <c r="C79" s="133" t="s">
        <v>197</v>
      </c>
      <c r="D79" s="124">
        <v>2015</v>
      </c>
      <c r="E79" s="124">
        <v>2017</v>
      </c>
      <c r="F79" s="42" t="s">
        <v>98</v>
      </c>
      <c r="G79" s="3" t="s">
        <v>25</v>
      </c>
      <c r="H79" s="22" t="s">
        <v>33</v>
      </c>
      <c r="I79" s="22" t="s">
        <v>43</v>
      </c>
      <c r="J79" s="22" t="s">
        <v>73</v>
      </c>
      <c r="K79" s="85" t="s">
        <v>162</v>
      </c>
      <c r="L79" s="22" t="s">
        <v>29</v>
      </c>
      <c r="M79" s="4">
        <v>26412.799999999999</v>
      </c>
    </row>
    <row r="80" spans="1:14" ht="60" hidden="1" x14ac:dyDescent="0.25">
      <c r="A80" s="25"/>
      <c r="B80" s="13" t="s">
        <v>99</v>
      </c>
      <c r="C80" s="133" t="s">
        <v>124</v>
      </c>
      <c r="D80" s="124">
        <v>2015</v>
      </c>
      <c r="E80" s="124">
        <v>2015</v>
      </c>
      <c r="F80" s="42" t="s">
        <v>100</v>
      </c>
      <c r="G80" s="3" t="s">
        <v>25</v>
      </c>
      <c r="H80" s="22" t="s">
        <v>33</v>
      </c>
      <c r="I80" s="22" t="s">
        <v>43</v>
      </c>
      <c r="J80" s="22" t="s">
        <v>73</v>
      </c>
      <c r="K80" s="85" t="s">
        <v>101</v>
      </c>
      <c r="L80" s="22" t="s">
        <v>29</v>
      </c>
      <c r="M80" s="4">
        <f>5160.1-336.5+336.5-5160.1</f>
        <v>0</v>
      </c>
    </row>
    <row r="81" spans="1:13" ht="45" hidden="1" x14ac:dyDescent="0.25">
      <c r="A81" s="25"/>
      <c r="B81" s="13" t="s">
        <v>102</v>
      </c>
      <c r="C81" s="133" t="s">
        <v>124</v>
      </c>
      <c r="D81" s="124">
        <v>2015</v>
      </c>
      <c r="E81" s="124">
        <v>2015</v>
      </c>
      <c r="F81" s="42" t="s">
        <v>32</v>
      </c>
      <c r="G81" s="3" t="s">
        <v>25</v>
      </c>
      <c r="H81" s="22" t="s">
        <v>33</v>
      </c>
      <c r="I81" s="22" t="s">
        <v>43</v>
      </c>
      <c r="J81" s="22" t="s">
        <v>73</v>
      </c>
      <c r="K81" s="85" t="s">
        <v>103</v>
      </c>
      <c r="L81" s="22" t="s">
        <v>29</v>
      </c>
      <c r="M81" s="4">
        <f>5000-3203.3+3203.3-5000</f>
        <v>0</v>
      </c>
    </row>
    <row r="82" spans="1:13" ht="45" hidden="1" x14ac:dyDescent="0.25">
      <c r="A82" s="118" t="s">
        <v>93</v>
      </c>
      <c r="B82" s="128" t="s">
        <v>139</v>
      </c>
      <c r="C82" s="133" t="s">
        <v>124</v>
      </c>
      <c r="D82" s="127">
        <v>2016</v>
      </c>
      <c r="E82" s="127">
        <v>2018</v>
      </c>
      <c r="F82" s="83" t="s">
        <v>145</v>
      </c>
      <c r="G82" s="3" t="s">
        <v>25</v>
      </c>
      <c r="H82" s="22" t="s">
        <v>33</v>
      </c>
      <c r="I82" s="22" t="s">
        <v>43</v>
      </c>
      <c r="J82" s="22" t="s">
        <v>73</v>
      </c>
      <c r="K82" s="85" t="s">
        <v>89</v>
      </c>
      <c r="L82" s="66" t="s">
        <v>29</v>
      </c>
      <c r="M82" s="67"/>
    </row>
    <row r="83" spans="1:13" ht="30" x14ac:dyDescent="0.25">
      <c r="A83" s="63" t="s">
        <v>93</v>
      </c>
      <c r="B83" s="65" t="s">
        <v>125</v>
      </c>
      <c r="C83" s="133" t="s">
        <v>197</v>
      </c>
      <c r="D83" s="126">
        <v>2015</v>
      </c>
      <c r="E83" s="126">
        <v>2016</v>
      </c>
      <c r="F83" s="42" t="s">
        <v>126</v>
      </c>
      <c r="G83" s="3" t="s">
        <v>25</v>
      </c>
      <c r="H83" s="64" t="s">
        <v>33</v>
      </c>
      <c r="I83" s="64" t="s">
        <v>43</v>
      </c>
      <c r="J83" s="64" t="s">
        <v>73</v>
      </c>
      <c r="K83" s="97" t="s">
        <v>163</v>
      </c>
      <c r="L83" s="68" t="s">
        <v>29</v>
      </c>
      <c r="M83" s="152">
        <v>2223.4830000000002</v>
      </c>
    </row>
    <row r="84" spans="1:13" ht="90" x14ac:dyDescent="0.25">
      <c r="A84" s="63" t="s">
        <v>96</v>
      </c>
      <c r="B84" s="104" t="s">
        <v>170</v>
      </c>
      <c r="C84" s="133" t="s">
        <v>197</v>
      </c>
      <c r="D84" s="126">
        <v>2016</v>
      </c>
      <c r="E84" s="126">
        <v>2016</v>
      </c>
      <c r="F84" s="125" t="s">
        <v>32</v>
      </c>
      <c r="G84" s="3" t="s">
        <v>25</v>
      </c>
      <c r="H84" s="64" t="s">
        <v>33</v>
      </c>
      <c r="I84" s="64" t="s">
        <v>26</v>
      </c>
      <c r="J84" s="64" t="s">
        <v>27</v>
      </c>
      <c r="K84" s="103" t="s">
        <v>169</v>
      </c>
      <c r="L84" s="68" t="s">
        <v>29</v>
      </c>
      <c r="M84" s="67">
        <v>3000</v>
      </c>
    </row>
    <row r="85" spans="1:13" ht="60" x14ac:dyDescent="0.25">
      <c r="A85" s="63" t="s">
        <v>193</v>
      </c>
      <c r="B85" s="115" t="s">
        <v>194</v>
      </c>
      <c r="C85" s="133" t="s">
        <v>197</v>
      </c>
      <c r="D85" s="126">
        <v>2016</v>
      </c>
      <c r="E85" s="126">
        <v>2016</v>
      </c>
      <c r="F85" s="125" t="s">
        <v>49</v>
      </c>
      <c r="G85" s="3" t="s">
        <v>25</v>
      </c>
      <c r="H85" s="64" t="s">
        <v>33</v>
      </c>
      <c r="I85" s="64" t="s">
        <v>26</v>
      </c>
      <c r="J85" s="64" t="s">
        <v>27</v>
      </c>
      <c r="K85" s="103" t="s">
        <v>195</v>
      </c>
      <c r="L85" s="68" t="s">
        <v>46</v>
      </c>
      <c r="M85" s="105">
        <f>9.39+1400</f>
        <v>1409.39</v>
      </c>
    </row>
    <row r="86" spans="1:13" ht="14.25" customHeight="1" x14ac:dyDescent="0.25">
      <c r="A86" s="235">
        <v>3</v>
      </c>
      <c r="B86" s="237" t="s">
        <v>104</v>
      </c>
      <c r="C86" s="239" t="s">
        <v>197</v>
      </c>
      <c r="D86" s="241">
        <v>2015</v>
      </c>
      <c r="E86" s="241">
        <v>2018</v>
      </c>
      <c r="F86" s="243"/>
      <c r="G86" s="41" t="s">
        <v>17</v>
      </c>
      <c r="H86" s="23" t="s">
        <v>18</v>
      </c>
      <c r="I86" s="24" t="s">
        <v>18</v>
      </c>
      <c r="J86" s="24" t="s">
        <v>18</v>
      </c>
      <c r="K86" s="95" t="s">
        <v>18</v>
      </c>
      <c r="L86" s="24" t="s">
        <v>18</v>
      </c>
      <c r="M86" s="106">
        <f>M87</f>
        <v>33590.269</v>
      </c>
    </row>
    <row r="87" spans="1:13" ht="28.5" x14ac:dyDescent="0.25">
      <c r="A87" s="236"/>
      <c r="B87" s="238"/>
      <c r="C87" s="240"/>
      <c r="D87" s="242"/>
      <c r="E87" s="242"/>
      <c r="F87" s="244"/>
      <c r="G87" s="41" t="s">
        <v>19</v>
      </c>
      <c r="H87" s="23" t="s">
        <v>18</v>
      </c>
      <c r="I87" s="24" t="s">
        <v>18</v>
      </c>
      <c r="J87" s="24" t="s">
        <v>18</v>
      </c>
      <c r="K87" s="95" t="s">
        <v>18</v>
      </c>
      <c r="L87" s="24" t="s">
        <v>18</v>
      </c>
      <c r="M87" s="106">
        <f>M88+M89+M91+M94+M92+M93</f>
        <v>33590.269</v>
      </c>
    </row>
    <row r="88" spans="1:13" ht="45" x14ac:dyDescent="0.25">
      <c r="A88" s="25" t="s">
        <v>105</v>
      </c>
      <c r="B88" s="3" t="s">
        <v>106</v>
      </c>
      <c r="C88" s="133" t="s">
        <v>197</v>
      </c>
      <c r="D88" s="124">
        <v>2015</v>
      </c>
      <c r="E88" s="124">
        <v>2018</v>
      </c>
      <c r="F88" s="42" t="s">
        <v>107</v>
      </c>
      <c r="G88" s="3" t="s">
        <v>25</v>
      </c>
      <c r="H88" s="22" t="s">
        <v>33</v>
      </c>
      <c r="I88" s="22" t="s">
        <v>26</v>
      </c>
      <c r="J88" s="22" t="s">
        <v>108</v>
      </c>
      <c r="K88" s="85" t="s">
        <v>164</v>
      </c>
      <c r="L88" s="22" t="s">
        <v>109</v>
      </c>
      <c r="M88" s="141">
        <f>22993.7-108.7-2746.7-70-49.9-21.805+632.2</f>
        <v>20628.794999999998</v>
      </c>
    </row>
    <row r="89" spans="1:13" ht="91.5" customHeight="1" x14ac:dyDescent="0.25">
      <c r="A89" s="25" t="s">
        <v>110</v>
      </c>
      <c r="B89" s="3" t="s">
        <v>111</v>
      </c>
      <c r="C89" s="119" t="s">
        <v>196</v>
      </c>
      <c r="D89" s="124">
        <v>2015</v>
      </c>
      <c r="E89" s="124">
        <v>2018</v>
      </c>
      <c r="F89" s="32" t="s">
        <v>112</v>
      </c>
      <c r="G89" s="3" t="s">
        <v>25</v>
      </c>
      <c r="H89" s="22" t="s">
        <v>33</v>
      </c>
      <c r="I89" s="22" t="s">
        <v>26</v>
      </c>
      <c r="J89" s="22" t="s">
        <v>108</v>
      </c>
      <c r="K89" s="85" t="s">
        <v>165</v>
      </c>
      <c r="L89" s="22" t="s">
        <v>46</v>
      </c>
      <c r="M89" s="4">
        <v>1031</v>
      </c>
    </row>
    <row r="90" spans="1:13" ht="75" hidden="1" x14ac:dyDescent="0.25">
      <c r="A90" s="25" t="s">
        <v>113</v>
      </c>
      <c r="B90" s="3" t="s">
        <v>114</v>
      </c>
      <c r="C90" s="119" t="s">
        <v>196</v>
      </c>
      <c r="D90" s="124">
        <v>2015</v>
      </c>
      <c r="E90" s="124">
        <v>2017</v>
      </c>
      <c r="F90" s="42"/>
      <c r="G90" s="3" t="s">
        <v>25</v>
      </c>
      <c r="H90" s="22"/>
      <c r="I90" s="22"/>
      <c r="J90" s="22"/>
      <c r="K90" s="85"/>
      <c r="L90" s="22"/>
      <c r="M90" s="31"/>
    </row>
    <row r="91" spans="1:13" ht="75" hidden="1" x14ac:dyDescent="0.25">
      <c r="A91" s="25" t="s">
        <v>113</v>
      </c>
      <c r="B91" s="3" t="s">
        <v>115</v>
      </c>
      <c r="C91" s="119" t="s">
        <v>196</v>
      </c>
      <c r="D91" s="124">
        <v>2015</v>
      </c>
      <c r="E91" s="124">
        <v>2017</v>
      </c>
      <c r="F91" s="42" t="s">
        <v>116</v>
      </c>
      <c r="G91" s="3" t="s">
        <v>25</v>
      </c>
      <c r="H91" s="22" t="s">
        <v>33</v>
      </c>
      <c r="I91" s="22" t="s">
        <v>26</v>
      </c>
      <c r="J91" s="22" t="s">
        <v>108</v>
      </c>
      <c r="K91" s="85" t="s">
        <v>166</v>
      </c>
      <c r="L91" s="22" t="s">
        <v>46</v>
      </c>
      <c r="M91" s="4">
        <v>0</v>
      </c>
    </row>
    <row r="92" spans="1:13" ht="75" hidden="1" x14ac:dyDescent="0.25">
      <c r="A92" s="25" t="s">
        <v>117</v>
      </c>
      <c r="B92" s="30" t="s">
        <v>114</v>
      </c>
      <c r="C92" s="119" t="s">
        <v>196</v>
      </c>
      <c r="D92" s="124">
        <v>2015</v>
      </c>
      <c r="E92" s="124">
        <v>2015</v>
      </c>
      <c r="F92" s="42" t="s">
        <v>146</v>
      </c>
      <c r="G92" s="3" t="s">
        <v>25</v>
      </c>
      <c r="H92" s="22" t="s">
        <v>33</v>
      </c>
      <c r="I92" s="22" t="s">
        <v>43</v>
      </c>
      <c r="J92" s="22" t="s">
        <v>44</v>
      </c>
      <c r="K92" s="85" t="s">
        <v>167</v>
      </c>
      <c r="L92" s="22" t="s">
        <v>46</v>
      </c>
      <c r="M92" s="4">
        <v>0</v>
      </c>
    </row>
    <row r="93" spans="1:13" ht="75" x14ac:dyDescent="0.25">
      <c r="A93" s="25" t="s">
        <v>113</v>
      </c>
      <c r="B93" s="30" t="s">
        <v>175</v>
      </c>
      <c r="C93" s="119" t="s">
        <v>196</v>
      </c>
      <c r="D93" s="124">
        <v>2016</v>
      </c>
      <c r="E93" s="124">
        <v>2016</v>
      </c>
      <c r="F93" s="42"/>
      <c r="G93" s="3" t="s">
        <v>25</v>
      </c>
      <c r="H93" s="22" t="s">
        <v>33</v>
      </c>
      <c r="I93" s="22" t="s">
        <v>61</v>
      </c>
      <c r="J93" s="22" t="s">
        <v>176</v>
      </c>
      <c r="K93" s="85" t="s">
        <v>177</v>
      </c>
      <c r="L93" s="22" t="s">
        <v>46</v>
      </c>
      <c r="M93" s="46">
        <v>171</v>
      </c>
    </row>
    <row r="94" spans="1:13" ht="45" x14ac:dyDescent="0.25">
      <c r="A94" s="25" t="s">
        <v>117</v>
      </c>
      <c r="B94" s="3" t="s">
        <v>118</v>
      </c>
      <c r="C94" s="133" t="s">
        <v>133</v>
      </c>
      <c r="D94" s="124">
        <v>2015</v>
      </c>
      <c r="E94" s="124">
        <v>2018</v>
      </c>
      <c r="F94" s="42" t="s">
        <v>119</v>
      </c>
      <c r="G94" s="3" t="s">
        <v>25</v>
      </c>
      <c r="H94" s="22" t="s">
        <v>33</v>
      </c>
      <c r="I94" s="22" t="s">
        <v>26</v>
      </c>
      <c r="J94" s="22" t="s">
        <v>108</v>
      </c>
      <c r="K94" s="85" t="s">
        <v>168</v>
      </c>
      <c r="L94" s="22" t="s">
        <v>120</v>
      </c>
      <c r="M94" s="141">
        <v>11759.474</v>
      </c>
    </row>
    <row r="95" spans="1:13" ht="15.75" x14ac:dyDescent="0.25">
      <c r="A95" s="33"/>
      <c r="B95" s="35" t="s">
        <v>121</v>
      </c>
      <c r="C95" s="33"/>
      <c r="D95" s="34"/>
      <c r="E95" s="34"/>
      <c r="F95" s="34"/>
      <c r="G95" s="33"/>
      <c r="H95" s="33"/>
      <c r="I95" s="16"/>
      <c r="J95" s="16"/>
      <c r="K95" s="98"/>
      <c r="L95" s="16"/>
      <c r="M95" s="112">
        <f>M86+M70+M10</f>
        <v>1239889.5438999999</v>
      </c>
    </row>
    <row r="96" spans="1:13" ht="15.75" x14ac:dyDescent="0.25">
      <c r="A96" s="36"/>
      <c r="B96" s="37"/>
      <c r="C96" s="36"/>
      <c r="D96" s="38"/>
      <c r="E96" s="38"/>
      <c r="F96" s="38"/>
      <c r="G96" s="36"/>
      <c r="H96" s="36"/>
      <c r="I96" s="39"/>
      <c r="J96" s="39"/>
      <c r="K96" s="99"/>
      <c r="L96" s="39"/>
      <c r="M96" s="40"/>
    </row>
    <row r="97" spans="1:13" x14ac:dyDescent="0.25">
      <c r="A97" s="36"/>
      <c r="K97" s="1"/>
      <c r="M97" s="40"/>
    </row>
    <row r="98" spans="1:13" ht="18.75" x14ac:dyDescent="0.3">
      <c r="B98" s="17" t="s">
        <v>122</v>
      </c>
      <c r="C98" s="17"/>
      <c r="D98" s="17"/>
      <c r="E98" s="17"/>
      <c r="G98" s="101"/>
      <c r="H98" s="101"/>
      <c r="I98" s="101"/>
      <c r="J98" s="101"/>
      <c r="K98" s="18" t="s">
        <v>184</v>
      </c>
      <c r="L98" s="101"/>
    </row>
    <row r="99" spans="1:13" ht="18.75" x14ac:dyDescent="0.3">
      <c r="A99" s="17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18"/>
    </row>
  </sheetData>
  <protectedRanges>
    <protectedRange sqref="A4:M8" name="Диапазон1"/>
  </protectedRanges>
  <mergeCells count="97">
    <mergeCell ref="I1:M1"/>
    <mergeCell ref="I2:M2"/>
    <mergeCell ref="A3:M3"/>
    <mergeCell ref="A4:B5"/>
    <mergeCell ref="C4:M4"/>
    <mergeCell ref="C5:M5"/>
    <mergeCell ref="F16:F19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A16:A19"/>
    <mergeCell ref="B16:B19"/>
    <mergeCell ref="C16:C19"/>
    <mergeCell ref="D16:D19"/>
    <mergeCell ref="E16:E19"/>
    <mergeCell ref="B20:B21"/>
    <mergeCell ref="A28:A29"/>
    <mergeCell ref="B28:B29"/>
    <mergeCell ref="C28:C29"/>
    <mergeCell ref="D28:D29"/>
    <mergeCell ref="F33:F35"/>
    <mergeCell ref="F28:F29"/>
    <mergeCell ref="N28:N29"/>
    <mergeCell ref="A30:A32"/>
    <mergeCell ref="B30:B32"/>
    <mergeCell ref="C30:C32"/>
    <mergeCell ref="D30:D32"/>
    <mergeCell ref="E30:E32"/>
    <mergeCell ref="F30:F32"/>
    <mergeCell ref="E28:E29"/>
    <mergeCell ref="A33:A35"/>
    <mergeCell ref="B33:B35"/>
    <mergeCell ref="C33:C35"/>
    <mergeCell ref="D33:D35"/>
    <mergeCell ref="E33:E35"/>
    <mergeCell ref="F64:F66"/>
    <mergeCell ref="G41:G42"/>
    <mergeCell ref="A60:A62"/>
    <mergeCell ref="B60:B62"/>
    <mergeCell ref="C60:C62"/>
    <mergeCell ref="D60:D62"/>
    <mergeCell ref="E60:E62"/>
    <mergeCell ref="F60:F62"/>
    <mergeCell ref="A39:A44"/>
    <mergeCell ref="B39:B44"/>
    <mergeCell ref="C39:C44"/>
    <mergeCell ref="D39:D44"/>
    <mergeCell ref="E39:E44"/>
    <mergeCell ref="F39:F44"/>
    <mergeCell ref="A64:A66"/>
    <mergeCell ref="B64:B66"/>
    <mergeCell ref="C64:C66"/>
    <mergeCell ref="D64:D66"/>
    <mergeCell ref="E64:E66"/>
    <mergeCell ref="D74:D76"/>
    <mergeCell ref="E74:E76"/>
    <mergeCell ref="C74:C76"/>
    <mergeCell ref="F74:F76"/>
    <mergeCell ref="A70:A73"/>
    <mergeCell ref="B70:B73"/>
    <mergeCell ref="C70:C73"/>
    <mergeCell ref="D70:D73"/>
    <mergeCell ref="E70:E73"/>
    <mergeCell ref="F70:F73"/>
    <mergeCell ref="F36:F38"/>
    <mergeCell ref="B99:L99"/>
    <mergeCell ref="A53:A56"/>
    <mergeCell ref="B53:B56"/>
    <mergeCell ref="C53:C56"/>
    <mergeCell ref="D53:D56"/>
    <mergeCell ref="E53:E56"/>
    <mergeCell ref="F53:F56"/>
    <mergeCell ref="A86:A87"/>
    <mergeCell ref="B86:B87"/>
    <mergeCell ref="C86:C87"/>
    <mergeCell ref="D86:D87"/>
    <mergeCell ref="E86:E87"/>
    <mergeCell ref="F86:F87"/>
    <mergeCell ref="A74:A76"/>
    <mergeCell ref="B74:B76"/>
    <mergeCell ref="A36:A38"/>
    <mergeCell ref="B36:B38"/>
    <mergeCell ref="C36:C38"/>
    <mergeCell ref="D36:D38"/>
    <mergeCell ref="E36:E38"/>
  </mergeCells>
  <pageMargins left="0.39370078740157483" right="0.39370078740157483" top="0.39370078740157483" bottom="0.15748031496062992" header="0.39370078740157483" footer="0.15748031496062992"/>
  <pageSetup paperSize="9" scale="74" orientation="landscape" r:id="rId1"/>
  <rowBreaks count="3" manualBreakCount="3">
    <brk id="35" max="12" man="1"/>
    <brk id="63" max="12" man="1"/>
    <brk id="8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3"/>
  <sheetViews>
    <sheetView topLeftCell="A8" zoomScaleNormal="100" zoomScaleSheetLayoutView="115" workbookViewId="0">
      <selection activeCell="K39" sqref="K39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100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292" t="s">
        <v>213</v>
      </c>
      <c r="J1" s="292"/>
      <c r="K1" s="292"/>
      <c r="L1" s="292"/>
      <c r="M1" s="292"/>
    </row>
    <row r="2" spans="1:15" ht="70.5" customHeight="1" x14ac:dyDescent="0.25">
      <c r="I2" s="293" t="s">
        <v>209</v>
      </c>
      <c r="J2" s="293"/>
      <c r="K2" s="293"/>
      <c r="L2" s="293"/>
      <c r="M2" s="293"/>
    </row>
    <row r="3" spans="1:15" ht="71.25" customHeight="1" x14ac:dyDescent="0.25">
      <c r="A3" s="294" t="s">
        <v>214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5" x14ac:dyDescent="0.25">
      <c r="A4" s="295"/>
      <c r="B4" s="296"/>
      <c r="C4" s="299" t="s">
        <v>0</v>
      </c>
      <c r="D4" s="300"/>
      <c r="E4" s="300"/>
      <c r="F4" s="300"/>
      <c r="G4" s="300"/>
      <c r="H4" s="300"/>
      <c r="I4" s="300"/>
      <c r="J4" s="300"/>
      <c r="K4" s="300"/>
      <c r="L4" s="300"/>
      <c r="M4" s="301"/>
    </row>
    <row r="5" spans="1:15" x14ac:dyDescent="0.25">
      <c r="A5" s="297"/>
      <c r="B5" s="298"/>
      <c r="C5" s="283" t="s">
        <v>1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5" x14ac:dyDescent="0.25">
      <c r="A6" s="290" t="s">
        <v>2</v>
      </c>
      <c r="B6" s="219" t="s">
        <v>3</v>
      </c>
      <c r="C6" s="219" t="s">
        <v>4</v>
      </c>
      <c r="D6" s="219" t="s">
        <v>5</v>
      </c>
      <c r="E6" s="219" t="s">
        <v>6</v>
      </c>
      <c r="F6" s="219" t="s">
        <v>7</v>
      </c>
      <c r="G6" s="219" t="s">
        <v>8</v>
      </c>
      <c r="H6" s="283" t="s">
        <v>9</v>
      </c>
      <c r="I6" s="284"/>
      <c r="J6" s="284"/>
      <c r="K6" s="284"/>
      <c r="L6" s="285"/>
      <c r="M6" s="286" t="s">
        <v>10</v>
      </c>
    </row>
    <row r="7" spans="1:15" x14ac:dyDescent="0.25">
      <c r="A7" s="291"/>
      <c r="B7" s="221"/>
      <c r="C7" s="221"/>
      <c r="D7" s="242"/>
      <c r="E7" s="242"/>
      <c r="F7" s="242"/>
      <c r="G7" s="221"/>
      <c r="H7" s="169" t="s">
        <v>11</v>
      </c>
      <c r="I7" s="170" t="s">
        <v>12</v>
      </c>
      <c r="J7" s="170" t="s">
        <v>13</v>
      </c>
      <c r="K7" s="166" t="s">
        <v>14</v>
      </c>
      <c r="L7" s="170" t="s">
        <v>15</v>
      </c>
      <c r="M7" s="242"/>
    </row>
    <row r="8" spans="1:15" x14ac:dyDescent="0.25">
      <c r="A8" s="169">
        <v>1</v>
      </c>
      <c r="B8" s="169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169">
        <v>8</v>
      </c>
      <c r="I8" s="170">
        <v>9</v>
      </c>
      <c r="J8" s="170">
        <v>10</v>
      </c>
      <c r="K8" s="166">
        <v>11</v>
      </c>
      <c r="L8" s="170">
        <v>12</v>
      </c>
      <c r="M8" s="170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86"/>
      <c r="L9" s="8"/>
      <c r="M9" s="8"/>
    </row>
    <row r="10" spans="1:15" x14ac:dyDescent="0.25">
      <c r="A10" s="235">
        <v>1</v>
      </c>
      <c r="B10" s="237" t="s">
        <v>16</v>
      </c>
      <c r="C10" s="239" t="s">
        <v>197</v>
      </c>
      <c r="D10" s="256">
        <v>2015</v>
      </c>
      <c r="E10" s="256">
        <v>2020</v>
      </c>
      <c r="F10" s="256"/>
      <c r="G10" s="2" t="s">
        <v>17</v>
      </c>
      <c r="H10" s="19" t="s">
        <v>18</v>
      </c>
      <c r="I10" s="20" t="s">
        <v>18</v>
      </c>
      <c r="J10" s="21" t="s">
        <v>18</v>
      </c>
      <c r="K10" s="87" t="s">
        <v>18</v>
      </c>
      <c r="L10" s="21" t="s">
        <v>18</v>
      </c>
      <c r="M10" s="110">
        <f>M11+M12+M13</f>
        <v>221824.19999999998</v>
      </c>
      <c r="N10" s="43"/>
    </row>
    <row r="11" spans="1:15" ht="29.25" customHeight="1" x14ac:dyDescent="0.25">
      <c r="A11" s="287"/>
      <c r="B11" s="288"/>
      <c r="C11" s="289"/>
      <c r="D11" s="271"/>
      <c r="E11" s="271"/>
      <c r="F11" s="271"/>
      <c r="G11" s="41" t="s">
        <v>19</v>
      </c>
      <c r="H11" s="10"/>
      <c r="I11" s="10"/>
      <c r="J11" s="10"/>
      <c r="K11" s="88"/>
      <c r="L11" s="10"/>
      <c r="M11" s="171">
        <f>M17+M19+M31+M36+M39+M43+M47</f>
        <v>163820.59999999998</v>
      </c>
      <c r="O11" s="11"/>
    </row>
    <row r="12" spans="1:15" ht="42" customHeight="1" x14ac:dyDescent="0.25">
      <c r="A12" s="287"/>
      <c r="B12" s="288"/>
      <c r="C12" s="289"/>
      <c r="D12" s="271"/>
      <c r="E12" s="271"/>
      <c r="F12" s="271"/>
      <c r="G12" s="41" t="s">
        <v>20</v>
      </c>
      <c r="H12" s="12"/>
      <c r="I12" s="12"/>
      <c r="J12" s="4"/>
      <c r="K12" s="89"/>
      <c r="L12" s="4"/>
      <c r="M12" s="172">
        <f>M20+M23+M44</f>
        <v>58003.6</v>
      </c>
    </row>
    <row r="13" spans="1:15" ht="30" customHeight="1" x14ac:dyDescent="0.25">
      <c r="A13" s="236"/>
      <c r="B13" s="238"/>
      <c r="C13" s="240"/>
      <c r="D13" s="242"/>
      <c r="E13" s="242"/>
      <c r="F13" s="242"/>
      <c r="G13" s="41" t="s">
        <v>21</v>
      </c>
      <c r="H13" s="10"/>
      <c r="I13" s="9"/>
      <c r="J13" s="10"/>
      <c r="K13" s="88"/>
      <c r="L13" s="10"/>
      <c r="M13" s="173">
        <f>M22+M25+M48+M38</f>
        <v>0</v>
      </c>
    </row>
    <row r="14" spans="1:15" ht="47.25" hidden="1" customHeight="1" x14ac:dyDescent="0.25">
      <c r="A14" s="25"/>
      <c r="B14" s="3" t="s">
        <v>23</v>
      </c>
      <c r="C14" s="154" t="s">
        <v>124</v>
      </c>
      <c r="D14" s="170">
        <v>2015</v>
      </c>
      <c r="E14" s="170">
        <v>2015</v>
      </c>
      <c r="F14" s="166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85" t="s">
        <v>28</v>
      </c>
      <c r="L14" s="22" t="s">
        <v>29</v>
      </c>
      <c r="M14" s="174"/>
    </row>
    <row r="15" spans="1:15" ht="30.75" hidden="1" customHeight="1" x14ac:dyDescent="0.25">
      <c r="A15" s="25"/>
      <c r="B15" s="3" t="s">
        <v>31</v>
      </c>
      <c r="C15" s="154" t="s">
        <v>124</v>
      </c>
      <c r="D15" s="170">
        <v>2015</v>
      </c>
      <c r="E15" s="170">
        <v>2015</v>
      </c>
      <c r="F15" s="166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85" t="s">
        <v>34</v>
      </c>
      <c r="L15" s="22" t="s">
        <v>29</v>
      </c>
      <c r="M15" s="174"/>
    </row>
    <row r="16" spans="1:15" ht="18" customHeight="1" x14ac:dyDescent="0.25">
      <c r="A16" s="213" t="s">
        <v>22</v>
      </c>
      <c r="B16" s="216" t="s">
        <v>36</v>
      </c>
      <c r="C16" s="219" t="s">
        <v>197</v>
      </c>
      <c r="D16" s="216">
        <v>2015</v>
      </c>
      <c r="E16" s="216">
        <v>2017</v>
      </c>
      <c r="F16" s="232">
        <v>0.99253000000000002</v>
      </c>
      <c r="G16" s="57" t="s">
        <v>17</v>
      </c>
      <c r="H16" s="58" t="s">
        <v>18</v>
      </c>
      <c r="I16" s="58" t="s">
        <v>18</v>
      </c>
      <c r="J16" s="58" t="s">
        <v>18</v>
      </c>
      <c r="K16" s="90" t="s">
        <v>18</v>
      </c>
      <c r="L16" s="59" t="s">
        <v>18</v>
      </c>
      <c r="M16" s="70">
        <f>M17</f>
        <v>65739.399999999994</v>
      </c>
    </row>
    <row r="17" spans="1:15" ht="30.75" customHeight="1" x14ac:dyDescent="0.25">
      <c r="A17" s="214"/>
      <c r="B17" s="217"/>
      <c r="C17" s="220"/>
      <c r="D17" s="217"/>
      <c r="E17" s="217"/>
      <c r="F17" s="233"/>
      <c r="G17" s="44" t="s">
        <v>25</v>
      </c>
      <c r="H17" s="45" t="s">
        <v>33</v>
      </c>
      <c r="I17" s="45" t="s">
        <v>26</v>
      </c>
      <c r="J17" s="45" t="s">
        <v>27</v>
      </c>
      <c r="K17" s="91" t="s">
        <v>151</v>
      </c>
      <c r="L17" s="45" t="s">
        <v>29</v>
      </c>
      <c r="M17" s="46">
        <v>65739.399999999994</v>
      </c>
    </row>
    <row r="18" spans="1:15" ht="18" customHeight="1" x14ac:dyDescent="0.25">
      <c r="A18" s="213" t="s">
        <v>30</v>
      </c>
      <c r="B18" s="216" t="s">
        <v>71</v>
      </c>
      <c r="C18" s="219" t="s">
        <v>197</v>
      </c>
      <c r="D18" s="222">
        <v>2015</v>
      </c>
      <c r="E18" s="222">
        <v>2017</v>
      </c>
      <c r="F18" s="225" t="s">
        <v>72</v>
      </c>
      <c r="G18" s="60" t="s">
        <v>77</v>
      </c>
      <c r="H18" s="54" t="s">
        <v>18</v>
      </c>
      <c r="I18" s="54" t="s">
        <v>18</v>
      </c>
      <c r="J18" s="54" t="s">
        <v>18</v>
      </c>
      <c r="K18" s="94" t="s">
        <v>18</v>
      </c>
      <c r="L18" s="54" t="s">
        <v>18</v>
      </c>
      <c r="M18" s="151">
        <f>M19+M20</f>
        <v>33493.699999999997</v>
      </c>
    </row>
    <row r="19" spans="1:15" ht="36.75" customHeight="1" x14ac:dyDescent="0.25">
      <c r="A19" s="214"/>
      <c r="B19" s="217"/>
      <c r="C19" s="220"/>
      <c r="D19" s="223"/>
      <c r="E19" s="223"/>
      <c r="F19" s="226"/>
      <c r="G19" s="159" t="s">
        <v>25</v>
      </c>
      <c r="H19" s="26" t="s">
        <v>33</v>
      </c>
      <c r="I19" s="26" t="s">
        <v>60</v>
      </c>
      <c r="J19" s="26" t="s">
        <v>73</v>
      </c>
      <c r="K19" s="93" t="s">
        <v>156</v>
      </c>
      <c r="L19" s="26" t="s">
        <v>29</v>
      </c>
      <c r="M19" s="175">
        <v>33493.699999999997</v>
      </c>
    </row>
    <row r="20" spans="1:15" ht="36.75" customHeight="1" x14ac:dyDescent="0.25">
      <c r="A20" s="215"/>
      <c r="B20" s="218"/>
      <c r="C20" s="221"/>
      <c r="D20" s="224"/>
      <c r="E20" s="224"/>
      <c r="F20" s="227"/>
      <c r="G20" s="61" t="s">
        <v>20</v>
      </c>
      <c r="H20" s="26" t="s">
        <v>33</v>
      </c>
      <c r="I20" s="26" t="s">
        <v>60</v>
      </c>
      <c r="J20" s="26" t="s">
        <v>73</v>
      </c>
      <c r="K20" s="93" t="s">
        <v>215</v>
      </c>
      <c r="L20" s="26" t="s">
        <v>29</v>
      </c>
      <c r="M20" s="175">
        <v>0</v>
      </c>
    </row>
    <row r="21" spans="1:15" ht="18" customHeight="1" x14ac:dyDescent="0.25">
      <c r="A21" s="270" t="s">
        <v>35</v>
      </c>
      <c r="B21" s="245" t="s">
        <v>75</v>
      </c>
      <c r="C21" s="272" t="s">
        <v>197</v>
      </c>
      <c r="D21" s="275">
        <v>2015</v>
      </c>
      <c r="E21" s="222">
        <v>2019</v>
      </c>
      <c r="F21" s="225" t="s">
        <v>76</v>
      </c>
      <c r="G21" s="53" t="s">
        <v>77</v>
      </c>
      <c r="H21" s="54" t="s">
        <v>18</v>
      </c>
      <c r="I21" s="54" t="s">
        <v>18</v>
      </c>
      <c r="J21" s="54" t="s">
        <v>18</v>
      </c>
      <c r="K21" s="94" t="s">
        <v>18</v>
      </c>
      <c r="L21" s="54" t="s">
        <v>18</v>
      </c>
      <c r="M21" s="176">
        <f>M23+M24+M26+M25</f>
        <v>58003.6</v>
      </c>
      <c r="N21" s="14"/>
      <c r="O21" s="14"/>
    </row>
    <row r="22" spans="1:15" ht="30" hidden="1" customHeight="1" x14ac:dyDescent="0.25">
      <c r="A22" s="271"/>
      <c r="B22" s="271"/>
      <c r="C22" s="273"/>
      <c r="D22" s="276"/>
      <c r="E22" s="223"/>
      <c r="F22" s="278"/>
      <c r="G22" s="159" t="s">
        <v>21</v>
      </c>
      <c r="H22" s="26" t="s">
        <v>33</v>
      </c>
      <c r="I22" s="26" t="s">
        <v>78</v>
      </c>
      <c r="J22" s="26" t="s">
        <v>26</v>
      </c>
      <c r="K22" s="93" t="s">
        <v>79</v>
      </c>
      <c r="L22" s="26" t="s">
        <v>29</v>
      </c>
      <c r="M22" s="175">
        <f>6390.51-6390.51</f>
        <v>0</v>
      </c>
      <c r="N22" s="14"/>
      <c r="O22" s="14"/>
    </row>
    <row r="23" spans="1:15" ht="61.5" customHeight="1" x14ac:dyDescent="0.25">
      <c r="A23" s="271"/>
      <c r="B23" s="271"/>
      <c r="C23" s="273"/>
      <c r="D23" s="276"/>
      <c r="E23" s="223"/>
      <c r="F23" s="278"/>
      <c r="G23" s="265" t="s">
        <v>80</v>
      </c>
      <c r="H23" s="26" t="s">
        <v>33</v>
      </c>
      <c r="I23" s="26" t="s">
        <v>78</v>
      </c>
      <c r="J23" s="26" t="s">
        <v>26</v>
      </c>
      <c r="K23" s="93" t="s">
        <v>157</v>
      </c>
      <c r="L23" s="26" t="s">
        <v>29</v>
      </c>
      <c r="M23" s="177">
        <v>58003.6</v>
      </c>
      <c r="N23" s="43">
        <f>M23+M24</f>
        <v>58003.6</v>
      </c>
    </row>
    <row r="24" spans="1:15" ht="23.25" hidden="1" customHeight="1" x14ac:dyDescent="0.25">
      <c r="A24" s="271"/>
      <c r="B24" s="271"/>
      <c r="C24" s="273"/>
      <c r="D24" s="276"/>
      <c r="E24" s="223"/>
      <c r="F24" s="278"/>
      <c r="G24" s="266"/>
      <c r="H24" s="26" t="s">
        <v>82</v>
      </c>
      <c r="I24" s="26" t="s">
        <v>78</v>
      </c>
      <c r="J24" s="26" t="s">
        <v>26</v>
      </c>
      <c r="K24" s="93" t="s">
        <v>81</v>
      </c>
      <c r="L24" s="26" t="s">
        <v>29</v>
      </c>
      <c r="M24" s="178"/>
    </row>
    <row r="25" spans="1:15" ht="33" hidden="1" customHeight="1" x14ac:dyDescent="0.25">
      <c r="A25" s="271"/>
      <c r="B25" s="271"/>
      <c r="C25" s="273"/>
      <c r="D25" s="276"/>
      <c r="E25" s="223"/>
      <c r="F25" s="278"/>
      <c r="G25" s="81" t="s">
        <v>21</v>
      </c>
      <c r="H25" s="26"/>
      <c r="I25" s="26"/>
      <c r="J25" s="26"/>
      <c r="K25" s="93"/>
      <c r="L25" s="26"/>
      <c r="M25" s="175">
        <v>0</v>
      </c>
    </row>
    <row r="26" spans="1:15" ht="27.75" hidden="1" customHeight="1" x14ac:dyDescent="0.25">
      <c r="A26" s="242"/>
      <c r="B26" s="242"/>
      <c r="C26" s="274"/>
      <c r="D26" s="277"/>
      <c r="E26" s="224"/>
      <c r="F26" s="244"/>
      <c r="G26" s="159" t="s">
        <v>25</v>
      </c>
      <c r="H26" s="26"/>
      <c r="I26" s="26"/>
      <c r="J26" s="26"/>
      <c r="K26" s="93"/>
      <c r="L26" s="26"/>
      <c r="M26" s="178"/>
    </row>
    <row r="27" spans="1:15" ht="45" hidden="1" x14ac:dyDescent="0.25">
      <c r="A27" s="25"/>
      <c r="B27" s="30"/>
      <c r="C27" s="169" t="s">
        <v>124</v>
      </c>
      <c r="D27" s="170">
        <v>2015</v>
      </c>
      <c r="E27" s="170">
        <v>2015</v>
      </c>
      <c r="F27" s="166" t="s">
        <v>32</v>
      </c>
      <c r="G27" s="3" t="s">
        <v>25</v>
      </c>
      <c r="H27" s="22" t="s">
        <v>33</v>
      </c>
      <c r="I27" s="22" t="s">
        <v>43</v>
      </c>
      <c r="J27" s="22" t="s">
        <v>73</v>
      </c>
      <c r="K27" s="85" t="s">
        <v>84</v>
      </c>
      <c r="L27" s="22" t="s">
        <v>29</v>
      </c>
      <c r="M27" s="69"/>
    </row>
    <row r="28" spans="1:15" ht="45" hidden="1" x14ac:dyDescent="0.25">
      <c r="A28" s="25"/>
      <c r="B28" s="30"/>
      <c r="C28" s="154" t="s">
        <v>124</v>
      </c>
      <c r="D28" s="170">
        <v>2015</v>
      </c>
      <c r="E28" s="170">
        <v>2015</v>
      </c>
      <c r="F28" s="166" t="s">
        <v>32</v>
      </c>
      <c r="G28" s="3" t="s">
        <v>25</v>
      </c>
      <c r="H28" s="22" t="s">
        <v>33</v>
      </c>
      <c r="I28" s="22" t="s">
        <v>74</v>
      </c>
      <c r="J28" s="22" t="s">
        <v>61</v>
      </c>
      <c r="K28" s="85" t="s">
        <v>128</v>
      </c>
      <c r="L28" s="22" t="s">
        <v>29</v>
      </c>
      <c r="M28" s="46"/>
    </row>
    <row r="29" spans="1:15" ht="105" hidden="1" x14ac:dyDescent="0.25">
      <c r="A29" s="63"/>
      <c r="B29" s="71" t="s">
        <v>132</v>
      </c>
      <c r="C29" s="154" t="s">
        <v>124</v>
      </c>
      <c r="D29" s="170">
        <v>2015</v>
      </c>
      <c r="E29" s="170">
        <v>2015</v>
      </c>
      <c r="F29" s="166" t="s">
        <v>32</v>
      </c>
      <c r="G29" s="3" t="s">
        <v>25</v>
      </c>
      <c r="H29" s="22" t="s">
        <v>138</v>
      </c>
      <c r="I29" s="22" t="s">
        <v>130</v>
      </c>
      <c r="J29" s="22" t="s">
        <v>73</v>
      </c>
      <c r="K29" s="85" t="s">
        <v>131</v>
      </c>
      <c r="L29" s="22" t="s">
        <v>29</v>
      </c>
      <c r="M29" s="46">
        <f>5600-5600</f>
        <v>0</v>
      </c>
    </row>
    <row r="30" spans="1:15" ht="30" hidden="1" x14ac:dyDescent="0.25">
      <c r="A30" s="63" t="s">
        <v>51</v>
      </c>
      <c r="B30" s="71" t="s">
        <v>134</v>
      </c>
      <c r="C30" s="154" t="s">
        <v>197</v>
      </c>
      <c r="D30" s="155">
        <v>2016</v>
      </c>
      <c r="E30" s="155">
        <v>2016</v>
      </c>
      <c r="F30" s="157" t="s">
        <v>32</v>
      </c>
      <c r="G30" s="3" t="s">
        <v>25</v>
      </c>
      <c r="H30" s="22" t="s">
        <v>33</v>
      </c>
      <c r="I30" s="22" t="s">
        <v>43</v>
      </c>
      <c r="J30" s="22" t="s">
        <v>73</v>
      </c>
      <c r="K30" s="85" t="s">
        <v>158</v>
      </c>
      <c r="L30" s="22" t="s">
        <v>29</v>
      </c>
      <c r="M30" s="46"/>
    </row>
    <row r="31" spans="1:15" ht="30" customHeight="1" x14ac:dyDescent="0.25">
      <c r="A31" s="63" t="s">
        <v>37</v>
      </c>
      <c r="B31" s="30" t="s">
        <v>135</v>
      </c>
      <c r="C31" s="154" t="s">
        <v>124</v>
      </c>
      <c r="D31" s="155">
        <v>2016</v>
      </c>
      <c r="E31" s="155">
        <v>2017</v>
      </c>
      <c r="F31" s="157" t="s">
        <v>140</v>
      </c>
      <c r="G31" s="3" t="s">
        <v>25</v>
      </c>
      <c r="H31" s="22" t="s">
        <v>33</v>
      </c>
      <c r="I31" s="22" t="s">
        <v>43</v>
      </c>
      <c r="J31" s="22" t="s">
        <v>73</v>
      </c>
      <c r="K31" s="85" t="s">
        <v>216</v>
      </c>
      <c r="L31" s="22" t="s">
        <v>29</v>
      </c>
      <c r="M31" s="46">
        <v>3000</v>
      </c>
    </row>
    <row r="32" spans="1:15" ht="30" hidden="1" customHeight="1" x14ac:dyDescent="0.25">
      <c r="A32" s="63" t="s">
        <v>57</v>
      </c>
      <c r="B32" s="30" t="s">
        <v>136</v>
      </c>
      <c r="C32" s="154" t="s">
        <v>124</v>
      </c>
      <c r="D32" s="155">
        <v>2016</v>
      </c>
      <c r="E32" s="155">
        <v>2017</v>
      </c>
      <c r="F32" s="157" t="s">
        <v>142</v>
      </c>
      <c r="G32" s="3" t="s">
        <v>25</v>
      </c>
      <c r="H32" s="22" t="s">
        <v>33</v>
      </c>
      <c r="I32" s="22" t="s">
        <v>43</v>
      </c>
      <c r="J32" s="22" t="s">
        <v>73</v>
      </c>
      <c r="K32" s="85" t="s">
        <v>143</v>
      </c>
      <c r="L32" s="22" t="s">
        <v>29</v>
      </c>
      <c r="M32" s="46">
        <v>0</v>
      </c>
    </row>
    <row r="33" spans="1:14" ht="30" hidden="1" x14ac:dyDescent="0.25">
      <c r="A33" s="63" t="s">
        <v>54</v>
      </c>
      <c r="B33" s="30" t="s">
        <v>83</v>
      </c>
      <c r="C33" s="154" t="s">
        <v>197</v>
      </c>
      <c r="D33" s="155">
        <v>2015</v>
      </c>
      <c r="E33" s="155">
        <v>2016</v>
      </c>
      <c r="F33" s="157" t="s">
        <v>32</v>
      </c>
      <c r="G33" s="3" t="s">
        <v>25</v>
      </c>
      <c r="H33" s="22" t="s">
        <v>33</v>
      </c>
      <c r="I33" s="22" t="s">
        <v>43</v>
      </c>
      <c r="J33" s="22" t="s">
        <v>73</v>
      </c>
      <c r="K33" s="85" t="s">
        <v>159</v>
      </c>
      <c r="L33" s="22" t="s">
        <v>29</v>
      </c>
      <c r="M33" s="46"/>
    </row>
    <row r="34" spans="1:14" ht="45" hidden="1" customHeight="1" x14ac:dyDescent="0.25">
      <c r="A34" s="63" t="s">
        <v>66</v>
      </c>
      <c r="B34" s="30" t="s">
        <v>137</v>
      </c>
      <c r="C34" s="154" t="s">
        <v>124</v>
      </c>
      <c r="D34" s="155">
        <v>2016</v>
      </c>
      <c r="E34" s="155">
        <v>2016</v>
      </c>
      <c r="F34" s="157" t="s">
        <v>32</v>
      </c>
      <c r="G34" s="3" t="s">
        <v>25</v>
      </c>
      <c r="H34" s="22" t="s">
        <v>33</v>
      </c>
      <c r="I34" s="22" t="s">
        <v>130</v>
      </c>
      <c r="J34" s="22" t="s">
        <v>73</v>
      </c>
      <c r="K34" s="85" t="s">
        <v>144</v>
      </c>
      <c r="L34" s="22" t="s">
        <v>29</v>
      </c>
      <c r="M34" s="46">
        <v>0</v>
      </c>
    </row>
    <row r="35" spans="1:14" ht="35.25" customHeight="1" x14ac:dyDescent="0.25">
      <c r="A35" s="213" t="s">
        <v>41</v>
      </c>
      <c r="B35" s="229" t="s">
        <v>132</v>
      </c>
      <c r="C35" s="219" t="s">
        <v>197</v>
      </c>
      <c r="D35" s="216">
        <v>2016</v>
      </c>
      <c r="E35" s="216">
        <v>2018</v>
      </c>
      <c r="F35" s="232" t="s">
        <v>49</v>
      </c>
      <c r="G35" s="136" t="s">
        <v>77</v>
      </c>
      <c r="H35" s="51" t="s">
        <v>18</v>
      </c>
      <c r="I35" s="51" t="s">
        <v>18</v>
      </c>
      <c r="J35" s="51" t="s">
        <v>18</v>
      </c>
      <c r="K35" s="92" t="s">
        <v>18</v>
      </c>
      <c r="L35" s="51" t="s">
        <v>18</v>
      </c>
      <c r="M35" s="70">
        <f>M36+M37+M38</f>
        <v>21570.7</v>
      </c>
    </row>
    <row r="36" spans="1:14" ht="42.75" customHeight="1" x14ac:dyDescent="0.25">
      <c r="A36" s="214"/>
      <c r="B36" s="230"/>
      <c r="C36" s="220"/>
      <c r="D36" s="217"/>
      <c r="E36" s="217"/>
      <c r="F36" s="233"/>
      <c r="G36" s="3" t="s">
        <v>25</v>
      </c>
      <c r="H36" s="22" t="s">
        <v>33</v>
      </c>
      <c r="I36" s="22" t="s">
        <v>130</v>
      </c>
      <c r="J36" s="22" t="s">
        <v>44</v>
      </c>
      <c r="K36" s="85" t="s">
        <v>160</v>
      </c>
      <c r="L36" s="22" t="s">
        <v>29</v>
      </c>
      <c r="M36" s="46">
        <v>21570.7</v>
      </c>
    </row>
    <row r="37" spans="1:14" ht="36.75" customHeight="1" x14ac:dyDescent="0.25">
      <c r="A37" s="214"/>
      <c r="B37" s="230"/>
      <c r="C37" s="220"/>
      <c r="D37" s="217"/>
      <c r="E37" s="217"/>
      <c r="F37" s="233"/>
      <c r="G37" s="137" t="s">
        <v>20</v>
      </c>
      <c r="H37" s="22" t="s">
        <v>33</v>
      </c>
      <c r="I37" s="22" t="s">
        <v>130</v>
      </c>
      <c r="J37" s="22" t="s">
        <v>44</v>
      </c>
      <c r="K37" s="85" t="s">
        <v>204</v>
      </c>
      <c r="L37" s="22" t="s">
        <v>29</v>
      </c>
      <c r="M37" s="46">
        <v>0</v>
      </c>
    </row>
    <row r="38" spans="1:14" ht="32.25" customHeight="1" x14ac:dyDescent="0.25">
      <c r="A38" s="215"/>
      <c r="B38" s="231"/>
      <c r="C38" s="221"/>
      <c r="D38" s="218"/>
      <c r="E38" s="218"/>
      <c r="F38" s="234"/>
      <c r="G38" s="3" t="s">
        <v>21</v>
      </c>
      <c r="H38" s="22" t="s">
        <v>33</v>
      </c>
      <c r="I38" s="22" t="s">
        <v>130</v>
      </c>
      <c r="J38" s="22" t="s">
        <v>44</v>
      </c>
      <c r="K38" s="85" t="s">
        <v>217</v>
      </c>
      <c r="L38" s="22" t="s">
        <v>29</v>
      </c>
      <c r="M38" s="46"/>
    </row>
    <row r="39" spans="1:14" ht="32.25" customHeight="1" x14ac:dyDescent="0.25">
      <c r="A39" s="63" t="s">
        <v>47</v>
      </c>
      <c r="B39" s="84" t="s">
        <v>211</v>
      </c>
      <c r="C39" s="154" t="s">
        <v>197</v>
      </c>
      <c r="D39" s="155">
        <v>2017</v>
      </c>
      <c r="E39" s="155">
        <v>2017</v>
      </c>
      <c r="F39" s="157" t="s">
        <v>32</v>
      </c>
      <c r="G39" s="3" t="s">
        <v>25</v>
      </c>
      <c r="H39" s="22" t="s">
        <v>33</v>
      </c>
      <c r="I39" s="22" t="s">
        <v>60</v>
      </c>
      <c r="J39" s="22" t="s">
        <v>60</v>
      </c>
      <c r="K39" s="85" t="s">
        <v>232</v>
      </c>
      <c r="L39" s="22" t="s">
        <v>29</v>
      </c>
      <c r="M39" s="46">
        <v>6000</v>
      </c>
    </row>
    <row r="40" spans="1:14" ht="45" hidden="1" x14ac:dyDescent="0.25">
      <c r="A40" s="63" t="s">
        <v>66</v>
      </c>
      <c r="B40" s="84" t="s">
        <v>148</v>
      </c>
      <c r="C40" s="154" t="s">
        <v>197</v>
      </c>
      <c r="D40" s="155">
        <v>2016</v>
      </c>
      <c r="E40" s="155">
        <v>2016</v>
      </c>
      <c r="F40" s="157" t="s">
        <v>32</v>
      </c>
      <c r="G40" s="3" t="s">
        <v>25</v>
      </c>
      <c r="H40" s="22" t="s">
        <v>33</v>
      </c>
      <c r="I40" s="22" t="s">
        <v>74</v>
      </c>
      <c r="J40" s="22" t="s">
        <v>61</v>
      </c>
      <c r="K40" s="85" t="s">
        <v>150</v>
      </c>
      <c r="L40" s="22" t="s">
        <v>29</v>
      </c>
      <c r="M40" s="46"/>
      <c r="N40" s="139"/>
    </row>
    <row r="41" spans="1:14" ht="30" hidden="1" x14ac:dyDescent="0.25">
      <c r="A41" s="63" t="s">
        <v>171</v>
      </c>
      <c r="B41" s="84" t="s">
        <v>172</v>
      </c>
      <c r="C41" s="154" t="s">
        <v>197</v>
      </c>
      <c r="D41" s="155">
        <v>2016</v>
      </c>
      <c r="E41" s="155">
        <v>2016</v>
      </c>
      <c r="F41" s="157" t="s">
        <v>32</v>
      </c>
      <c r="G41" s="3" t="s">
        <v>25</v>
      </c>
      <c r="H41" s="22" t="s">
        <v>33</v>
      </c>
      <c r="I41" s="22" t="s">
        <v>60</v>
      </c>
      <c r="J41" s="22" t="s">
        <v>73</v>
      </c>
      <c r="K41" s="85" t="s">
        <v>181</v>
      </c>
      <c r="L41" s="22" t="s">
        <v>29</v>
      </c>
      <c r="M41" s="46"/>
    </row>
    <row r="42" spans="1:14" x14ac:dyDescent="0.25">
      <c r="A42" s="213" t="s">
        <v>51</v>
      </c>
      <c r="B42" s="267" t="s">
        <v>174</v>
      </c>
      <c r="C42" s="219" t="s">
        <v>197</v>
      </c>
      <c r="D42" s="216">
        <v>2016</v>
      </c>
      <c r="E42" s="216">
        <v>2017</v>
      </c>
      <c r="F42" s="232" t="s">
        <v>69</v>
      </c>
      <c r="G42" s="60" t="s">
        <v>77</v>
      </c>
      <c r="H42" s="51" t="s">
        <v>18</v>
      </c>
      <c r="I42" s="51" t="s">
        <v>18</v>
      </c>
      <c r="J42" s="51" t="s">
        <v>18</v>
      </c>
      <c r="K42" s="92" t="s">
        <v>18</v>
      </c>
      <c r="L42" s="51" t="s">
        <v>18</v>
      </c>
      <c r="M42" s="70">
        <f>M43+M44</f>
        <v>25000</v>
      </c>
    </row>
    <row r="43" spans="1:14" ht="30" x14ac:dyDescent="0.25">
      <c r="A43" s="214"/>
      <c r="B43" s="268"/>
      <c r="C43" s="220"/>
      <c r="D43" s="217"/>
      <c r="E43" s="217"/>
      <c r="F43" s="233"/>
      <c r="G43" s="159" t="s">
        <v>25</v>
      </c>
      <c r="H43" s="22" t="s">
        <v>33</v>
      </c>
      <c r="I43" s="22" t="s">
        <v>60</v>
      </c>
      <c r="J43" s="22" t="s">
        <v>61</v>
      </c>
      <c r="K43" s="85" t="s">
        <v>182</v>
      </c>
      <c r="L43" s="22" t="s">
        <v>29</v>
      </c>
      <c r="M43" s="46">
        <v>25000</v>
      </c>
    </row>
    <row r="44" spans="1:14" ht="38.25" x14ac:dyDescent="0.25">
      <c r="A44" s="215"/>
      <c r="B44" s="269"/>
      <c r="C44" s="221"/>
      <c r="D44" s="218"/>
      <c r="E44" s="218"/>
      <c r="F44" s="234"/>
      <c r="G44" s="61" t="s">
        <v>20</v>
      </c>
      <c r="H44" s="22" t="s">
        <v>33</v>
      </c>
      <c r="I44" s="22" t="s">
        <v>60</v>
      </c>
      <c r="J44" s="22" t="s">
        <v>61</v>
      </c>
      <c r="K44" s="85" t="s">
        <v>154</v>
      </c>
      <c r="L44" s="22" t="s">
        <v>29</v>
      </c>
      <c r="M44" s="46"/>
    </row>
    <row r="45" spans="1:14" ht="30" hidden="1" x14ac:dyDescent="0.25">
      <c r="A45" s="167" t="s">
        <v>178</v>
      </c>
      <c r="B45" s="168" t="s">
        <v>180</v>
      </c>
      <c r="C45" s="169" t="s">
        <v>197</v>
      </c>
      <c r="D45" s="170">
        <v>2016</v>
      </c>
      <c r="E45" s="170">
        <v>2016</v>
      </c>
      <c r="F45" s="166" t="s">
        <v>32</v>
      </c>
      <c r="G45" s="159" t="s">
        <v>25</v>
      </c>
      <c r="H45" s="22" t="s">
        <v>179</v>
      </c>
      <c r="I45" s="22" t="s">
        <v>43</v>
      </c>
      <c r="J45" s="22" t="s">
        <v>73</v>
      </c>
      <c r="K45" s="85" t="s">
        <v>183</v>
      </c>
      <c r="L45" s="22" t="s">
        <v>29</v>
      </c>
      <c r="M45" s="46"/>
    </row>
    <row r="46" spans="1:14" ht="15.75" customHeight="1" x14ac:dyDescent="0.25">
      <c r="A46" s="279" t="s">
        <v>54</v>
      </c>
      <c r="B46" s="280" t="s">
        <v>186</v>
      </c>
      <c r="C46" s="262" t="s">
        <v>197</v>
      </c>
      <c r="D46" s="263">
        <v>2016</v>
      </c>
      <c r="E46" s="263">
        <v>2017</v>
      </c>
      <c r="F46" s="264" t="s">
        <v>187</v>
      </c>
      <c r="G46" s="60" t="s">
        <v>77</v>
      </c>
      <c r="H46" s="23" t="s">
        <v>18</v>
      </c>
      <c r="I46" s="24" t="s">
        <v>18</v>
      </c>
      <c r="J46" s="24" t="s">
        <v>18</v>
      </c>
      <c r="K46" s="95" t="s">
        <v>18</v>
      </c>
      <c r="L46" s="24" t="s">
        <v>18</v>
      </c>
      <c r="M46" s="179">
        <f>M47+M48</f>
        <v>9016.7999999999993</v>
      </c>
    </row>
    <row r="47" spans="1:14" ht="30" x14ac:dyDescent="0.25">
      <c r="A47" s="279"/>
      <c r="B47" s="280"/>
      <c r="C47" s="262"/>
      <c r="D47" s="263"/>
      <c r="E47" s="263"/>
      <c r="F47" s="264"/>
      <c r="G47" s="159" t="s">
        <v>25</v>
      </c>
      <c r="H47" s="22" t="s">
        <v>33</v>
      </c>
      <c r="I47" s="22" t="s">
        <v>26</v>
      </c>
      <c r="J47" s="22" t="s">
        <v>27</v>
      </c>
      <c r="K47" s="85" t="s">
        <v>199</v>
      </c>
      <c r="L47" s="22" t="s">
        <v>29</v>
      </c>
      <c r="M47" s="69">
        <v>9016.7999999999993</v>
      </c>
    </row>
    <row r="48" spans="1:14" ht="30" hidden="1" x14ac:dyDescent="0.25">
      <c r="A48" s="279"/>
      <c r="B48" s="280"/>
      <c r="C48" s="262"/>
      <c r="D48" s="263"/>
      <c r="E48" s="263"/>
      <c r="F48" s="264"/>
      <c r="G48" s="161" t="s">
        <v>21</v>
      </c>
      <c r="H48" s="113" t="s">
        <v>33</v>
      </c>
      <c r="I48" s="113" t="s">
        <v>26</v>
      </c>
      <c r="J48" s="113" t="s">
        <v>27</v>
      </c>
      <c r="K48" s="114" t="s">
        <v>200</v>
      </c>
      <c r="L48" s="113" t="s">
        <v>29</v>
      </c>
      <c r="M48" s="180"/>
    </row>
    <row r="49" spans="1:14" ht="33" hidden="1" customHeight="1" x14ac:dyDescent="0.25">
      <c r="A49" s="153" t="s">
        <v>188</v>
      </c>
      <c r="B49" s="165" t="s">
        <v>189</v>
      </c>
      <c r="C49" s="169" t="s">
        <v>197</v>
      </c>
      <c r="D49" s="170">
        <v>2016</v>
      </c>
      <c r="E49" s="170">
        <v>2016</v>
      </c>
      <c r="F49" s="166" t="s">
        <v>32</v>
      </c>
      <c r="G49" s="161" t="s">
        <v>25</v>
      </c>
      <c r="H49" s="113" t="s">
        <v>179</v>
      </c>
      <c r="I49" s="113" t="s">
        <v>43</v>
      </c>
      <c r="J49" s="113" t="s">
        <v>44</v>
      </c>
      <c r="K49" s="114" t="s">
        <v>190</v>
      </c>
      <c r="L49" s="113" t="s">
        <v>29</v>
      </c>
      <c r="M49" s="181"/>
      <c r="N49" s="139" t="s">
        <v>203</v>
      </c>
    </row>
    <row r="50" spans="1:14" ht="33" hidden="1" customHeight="1" x14ac:dyDescent="0.25">
      <c r="A50" s="153" t="s">
        <v>191</v>
      </c>
      <c r="B50" s="168" t="s">
        <v>207</v>
      </c>
      <c r="C50" s="169" t="s">
        <v>197</v>
      </c>
      <c r="D50" s="170">
        <v>2016</v>
      </c>
      <c r="E50" s="170">
        <v>2016</v>
      </c>
      <c r="F50" s="166" t="s">
        <v>49</v>
      </c>
      <c r="G50" s="161" t="s">
        <v>25</v>
      </c>
      <c r="H50" s="113" t="s">
        <v>33</v>
      </c>
      <c r="I50" s="113" t="s">
        <v>43</v>
      </c>
      <c r="J50" s="113" t="s">
        <v>44</v>
      </c>
      <c r="K50" s="114" t="s">
        <v>208</v>
      </c>
      <c r="L50" s="113" t="s">
        <v>29</v>
      </c>
      <c r="M50" s="181"/>
      <c r="N50" s="139"/>
    </row>
    <row r="51" spans="1:14" ht="30" hidden="1" x14ac:dyDescent="0.25">
      <c r="A51" s="153" t="s">
        <v>206</v>
      </c>
      <c r="B51" s="164" t="s">
        <v>201</v>
      </c>
      <c r="C51" s="169" t="s">
        <v>197</v>
      </c>
      <c r="D51" s="156">
        <v>2016</v>
      </c>
      <c r="E51" s="156">
        <v>2016</v>
      </c>
      <c r="F51" s="158" t="s">
        <v>49</v>
      </c>
      <c r="G51" s="161" t="s">
        <v>25</v>
      </c>
      <c r="H51" s="113" t="s">
        <v>138</v>
      </c>
      <c r="I51" s="22" t="s">
        <v>60</v>
      </c>
      <c r="J51" s="22" t="s">
        <v>61</v>
      </c>
      <c r="K51" s="85" t="s">
        <v>192</v>
      </c>
      <c r="L51" s="22" t="s">
        <v>29</v>
      </c>
      <c r="M51" s="46"/>
      <c r="N51" s="139" t="s">
        <v>202</v>
      </c>
    </row>
    <row r="52" spans="1:14" hidden="1" x14ac:dyDescent="0.25">
      <c r="A52" s="191" t="s">
        <v>57</v>
      </c>
      <c r="B52" s="194"/>
      <c r="C52" s="190"/>
      <c r="D52" s="192"/>
      <c r="E52" s="192"/>
      <c r="F52" s="189"/>
      <c r="G52" s="193"/>
      <c r="H52" s="113"/>
      <c r="I52" s="22"/>
      <c r="J52" s="22"/>
      <c r="K52" s="85"/>
      <c r="L52" s="22"/>
      <c r="M52" s="46"/>
      <c r="N52" s="195"/>
    </row>
    <row r="53" spans="1:14" hidden="1" x14ac:dyDescent="0.25">
      <c r="A53" s="191" t="s">
        <v>63</v>
      </c>
      <c r="B53" s="194"/>
      <c r="C53" s="190"/>
      <c r="D53" s="192"/>
      <c r="E53" s="192"/>
      <c r="F53" s="189"/>
      <c r="G53" s="193"/>
      <c r="H53" s="113"/>
      <c r="I53" s="22"/>
      <c r="J53" s="22"/>
      <c r="K53" s="85"/>
      <c r="L53" s="22"/>
      <c r="M53" s="46"/>
      <c r="N53" s="195"/>
    </row>
    <row r="54" spans="1:14" ht="15" customHeight="1" x14ac:dyDescent="0.25">
      <c r="A54" s="248">
        <v>2</v>
      </c>
      <c r="B54" s="251" t="s">
        <v>85</v>
      </c>
      <c r="C54" s="239" t="s">
        <v>197</v>
      </c>
      <c r="D54" s="256">
        <v>2015</v>
      </c>
      <c r="E54" s="256">
        <v>2020</v>
      </c>
      <c r="F54" s="259"/>
      <c r="G54" s="2" t="s">
        <v>17</v>
      </c>
      <c r="H54" s="23" t="s">
        <v>18</v>
      </c>
      <c r="I54" s="24" t="s">
        <v>18</v>
      </c>
      <c r="J54" s="24" t="s">
        <v>18</v>
      </c>
      <c r="K54" s="95" t="s">
        <v>18</v>
      </c>
      <c r="L54" s="24" t="s">
        <v>18</v>
      </c>
      <c r="M54" s="182">
        <f>M55+M56+M57</f>
        <v>15412.4</v>
      </c>
    </row>
    <row r="55" spans="1:14" ht="28.5" x14ac:dyDescent="0.25">
      <c r="A55" s="249"/>
      <c r="B55" s="252"/>
      <c r="C55" s="254"/>
      <c r="D55" s="257"/>
      <c r="E55" s="257"/>
      <c r="F55" s="260"/>
      <c r="G55" s="41" t="s">
        <v>19</v>
      </c>
      <c r="H55" s="23" t="s">
        <v>18</v>
      </c>
      <c r="I55" s="24" t="s">
        <v>18</v>
      </c>
      <c r="J55" s="24" t="s">
        <v>18</v>
      </c>
      <c r="K55" s="95" t="s">
        <v>18</v>
      </c>
      <c r="L55" s="24" t="s">
        <v>18</v>
      </c>
      <c r="M55" s="182">
        <f>M59+M61+M62+M63+M64+M65+M66+M67+M68+M69</f>
        <v>15412.4</v>
      </c>
    </row>
    <row r="56" spans="1:14" ht="42.75" x14ac:dyDescent="0.25">
      <c r="A56" s="249"/>
      <c r="B56" s="252"/>
      <c r="C56" s="254"/>
      <c r="D56" s="257"/>
      <c r="E56" s="257"/>
      <c r="F56" s="260"/>
      <c r="G56" s="41" t="s">
        <v>20</v>
      </c>
      <c r="H56" s="23" t="s">
        <v>18</v>
      </c>
      <c r="I56" s="24" t="s">
        <v>18</v>
      </c>
      <c r="J56" s="24" t="s">
        <v>18</v>
      </c>
      <c r="K56" s="95" t="s">
        <v>18</v>
      </c>
      <c r="L56" s="24" t="s">
        <v>18</v>
      </c>
      <c r="M56" s="183">
        <v>0</v>
      </c>
    </row>
    <row r="57" spans="1:14" ht="28.5" x14ac:dyDescent="0.25">
      <c r="A57" s="250"/>
      <c r="B57" s="253"/>
      <c r="C57" s="255"/>
      <c r="D57" s="258"/>
      <c r="E57" s="258"/>
      <c r="F57" s="261"/>
      <c r="G57" s="41" t="s">
        <v>21</v>
      </c>
      <c r="H57" s="23" t="s">
        <v>18</v>
      </c>
      <c r="I57" s="24" t="s">
        <v>18</v>
      </c>
      <c r="J57" s="24" t="s">
        <v>18</v>
      </c>
      <c r="K57" s="95" t="s">
        <v>18</v>
      </c>
      <c r="L57" s="24" t="s">
        <v>18</v>
      </c>
      <c r="M57" s="183">
        <f>M60</f>
        <v>0</v>
      </c>
    </row>
    <row r="58" spans="1:14" ht="18" hidden="1" customHeight="1" x14ac:dyDescent="0.25">
      <c r="A58" s="213"/>
      <c r="B58" s="245" t="s">
        <v>87</v>
      </c>
      <c r="C58" s="219" t="s">
        <v>124</v>
      </c>
      <c r="D58" s="216">
        <v>2015</v>
      </c>
      <c r="E58" s="216">
        <v>2018</v>
      </c>
      <c r="F58" s="232" t="s">
        <v>88</v>
      </c>
      <c r="G58" s="55" t="s">
        <v>17</v>
      </c>
      <c r="H58" s="56" t="s">
        <v>18</v>
      </c>
      <c r="I58" s="56" t="s">
        <v>18</v>
      </c>
      <c r="J58" s="56" t="s">
        <v>18</v>
      </c>
      <c r="K58" s="96" t="s">
        <v>18</v>
      </c>
      <c r="L58" s="56" t="s">
        <v>18</v>
      </c>
      <c r="M58" s="184">
        <f>M59+M60</f>
        <v>0</v>
      </c>
    </row>
    <row r="59" spans="1:14" ht="30" hidden="1" x14ac:dyDescent="0.25">
      <c r="A59" s="214"/>
      <c r="B59" s="246"/>
      <c r="C59" s="220"/>
      <c r="D59" s="217"/>
      <c r="E59" s="217"/>
      <c r="F59" s="233"/>
      <c r="G59" s="3" t="s">
        <v>25</v>
      </c>
      <c r="H59" s="22" t="s">
        <v>33</v>
      </c>
      <c r="I59" s="22" t="s">
        <v>26</v>
      </c>
      <c r="J59" s="22" t="s">
        <v>27</v>
      </c>
      <c r="K59" s="85" t="s">
        <v>89</v>
      </c>
      <c r="L59" s="22" t="s">
        <v>29</v>
      </c>
      <c r="M59" s="69"/>
    </row>
    <row r="60" spans="1:14" ht="30" hidden="1" x14ac:dyDescent="0.25">
      <c r="A60" s="215"/>
      <c r="B60" s="247"/>
      <c r="C60" s="221"/>
      <c r="D60" s="218"/>
      <c r="E60" s="218"/>
      <c r="F60" s="234"/>
      <c r="G60" s="3" t="s">
        <v>21</v>
      </c>
      <c r="H60" s="22" t="s">
        <v>33</v>
      </c>
      <c r="I60" s="22" t="s">
        <v>26</v>
      </c>
      <c r="J60" s="22" t="s">
        <v>27</v>
      </c>
      <c r="K60" s="91" t="s">
        <v>129</v>
      </c>
      <c r="L60" s="22" t="s">
        <v>29</v>
      </c>
      <c r="M60" s="69"/>
    </row>
    <row r="61" spans="1:14" ht="31.5" hidden="1" customHeight="1" x14ac:dyDescent="0.25">
      <c r="A61" s="25"/>
      <c r="B61" s="3" t="s">
        <v>91</v>
      </c>
      <c r="C61" s="154" t="s">
        <v>124</v>
      </c>
      <c r="D61" s="159">
        <v>2015</v>
      </c>
      <c r="E61" s="159">
        <v>2017</v>
      </c>
      <c r="F61" s="42" t="s">
        <v>123</v>
      </c>
      <c r="G61" s="3" t="s">
        <v>25</v>
      </c>
      <c r="H61" s="22" t="s">
        <v>33</v>
      </c>
      <c r="I61" s="22" t="s">
        <v>26</v>
      </c>
      <c r="J61" s="22" t="s">
        <v>27</v>
      </c>
      <c r="K61" s="85" t="s">
        <v>92</v>
      </c>
      <c r="L61" s="22" t="s">
        <v>29</v>
      </c>
      <c r="M61" s="69"/>
    </row>
    <row r="62" spans="1:14" ht="45" hidden="1" x14ac:dyDescent="0.25">
      <c r="A62" s="25" t="s">
        <v>86</v>
      </c>
      <c r="B62" s="13" t="s">
        <v>94</v>
      </c>
      <c r="C62" s="169" t="s">
        <v>197</v>
      </c>
      <c r="D62" s="159">
        <v>2015</v>
      </c>
      <c r="E62" s="159">
        <v>2016</v>
      </c>
      <c r="F62" s="42" t="s">
        <v>95</v>
      </c>
      <c r="G62" s="3" t="s">
        <v>25</v>
      </c>
      <c r="H62" s="22" t="s">
        <v>33</v>
      </c>
      <c r="I62" s="22" t="s">
        <v>43</v>
      </c>
      <c r="J62" s="22" t="s">
        <v>73</v>
      </c>
      <c r="K62" s="85" t="s">
        <v>161</v>
      </c>
      <c r="L62" s="22" t="s">
        <v>29</v>
      </c>
      <c r="M62" s="69"/>
    </row>
    <row r="63" spans="1:14" ht="75" x14ac:dyDescent="0.25">
      <c r="A63" s="25" t="s">
        <v>86</v>
      </c>
      <c r="B63" s="13" t="s">
        <v>97</v>
      </c>
      <c r="C63" s="169" t="s">
        <v>197</v>
      </c>
      <c r="D63" s="159">
        <v>2015</v>
      </c>
      <c r="E63" s="159">
        <v>2017</v>
      </c>
      <c r="F63" s="42" t="s">
        <v>98</v>
      </c>
      <c r="G63" s="3" t="s">
        <v>25</v>
      </c>
      <c r="H63" s="22" t="s">
        <v>33</v>
      </c>
      <c r="I63" s="22" t="s">
        <v>43</v>
      </c>
      <c r="J63" s="22" t="s">
        <v>73</v>
      </c>
      <c r="K63" s="85" t="s">
        <v>162</v>
      </c>
      <c r="L63" s="22" t="s">
        <v>29</v>
      </c>
      <c r="M63" s="46">
        <v>15412.4</v>
      </c>
    </row>
    <row r="64" spans="1:14" ht="60" hidden="1" x14ac:dyDescent="0.25">
      <c r="A64" s="25"/>
      <c r="B64" s="13" t="s">
        <v>99</v>
      </c>
      <c r="C64" s="169" t="s">
        <v>124</v>
      </c>
      <c r="D64" s="159">
        <v>2015</v>
      </c>
      <c r="E64" s="159">
        <v>2015</v>
      </c>
      <c r="F64" s="42" t="s">
        <v>100</v>
      </c>
      <c r="G64" s="3" t="s">
        <v>25</v>
      </c>
      <c r="H64" s="22" t="s">
        <v>33</v>
      </c>
      <c r="I64" s="22" t="s">
        <v>43</v>
      </c>
      <c r="J64" s="22" t="s">
        <v>73</v>
      </c>
      <c r="K64" s="85" t="s">
        <v>101</v>
      </c>
      <c r="L64" s="22" t="s">
        <v>29</v>
      </c>
      <c r="M64" s="46">
        <f>5160.1-336.5+336.5-5160.1</f>
        <v>0</v>
      </c>
    </row>
    <row r="65" spans="1:13" ht="45" hidden="1" x14ac:dyDescent="0.25">
      <c r="A65" s="25"/>
      <c r="B65" s="13" t="s">
        <v>102</v>
      </c>
      <c r="C65" s="169" t="s">
        <v>124</v>
      </c>
      <c r="D65" s="159">
        <v>2015</v>
      </c>
      <c r="E65" s="159">
        <v>2015</v>
      </c>
      <c r="F65" s="42" t="s">
        <v>32</v>
      </c>
      <c r="G65" s="3" t="s">
        <v>25</v>
      </c>
      <c r="H65" s="22" t="s">
        <v>33</v>
      </c>
      <c r="I65" s="22" t="s">
        <v>43</v>
      </c>
      <c r="J65" s="22" t="s">
        <v>73</v>
      </c>
      <c r="K65" s="85" t="s">
        <v>103</v>
      </c>
      <c r="L65" s="22" t="s">
        <v>29</v>
      </c>
      <c r="M65" s="46">
        <f>5000-3203.3+3203.3-5000</f>
        <v>0</v>
      </c>
    </row>
    <row r="66" spans="1:13" ht="45" hidden="1" x14ac:dyDescent="0.25">
      <c r="A66" s="153" t="s">
        <v>93</v>
      </c>
      <c r="B66" s="163" t="s">
        <v>139</v>
      </c>
      <c r="C66" s="169" t="s">
        <v>124</v>
      </c>
      <c r="D66" s="162">
        <v>2016</v>
      </c>
      <c r="E66" s="162">
        <v>2018</v>
      </c>
      <c r="F66" s="83" t="s">
        <v>145</v>
      </c>
      <c r="G66" s="3" t="s">
        <v>25</v>
      </c>
      <c r="H66" s="22" t="s">
        <v>33</v>
      </c>
      <c r="I66" s="22" t="s">
        <v>43</v>
      </c>
      <c r="J66" s="22" t="s">
        <v>73</v>
      </c>
      <c r="K66" s="85" t="s">
        <v>89</v>
      </c>
      <c r="L66" s="66" t="s">
        <v>29</v>
      </c>
      <c r="M66" s="185"/>
    </row>
    <row r="67" spans="1:13" ht="30" hidden="1" x14ac:dyDescent="0.25">
      <c r="A67" s="63" t="s">
        <v>93</v>
      </c>
      <c r="B67" s="65" t="s">
        <v>125</v>
      </c>
      <c r="C67" s="169" t="s">
        <v>197</v>
      </c>
      <c r="D67" s="161">
        <v>2015</v>
      </c>
      <c r="E67" s="161">
        <v>2016</v>
      </c>
      <c r="F67" s="42" t="s">
        <v>126</v>
      </c>
      <c r="G67" s="3" t="s">
        <v>25</v>
      </c>
      <c r="H67" s="64" t="s">
        <v>33</v>
      </c>
      <c r="I67" s="64" t="s">
        <v>43</v>
      </c>
      <c r="J67" s="64" t="s">
        <v>73</v>
      </c>
      <c r="K67" s="97" t="s">
        <v>163</v>
      </c>
      <c r="L67" s="68" t="s">
        <v>29</v>
      </c>
      <c r="M67" s="186"/>
    </row>
    <row r="68" spans="1:13" ht="90" hidden="1" x14ac:dyDescent="0.25">
      <c r="A68" s="63" t="s">
        <v>96</v>
      </c>
      <c r="B68" s="104" t="s">
        <v>170</v>
      </c>
      <c r="C68" s="169" t="s">
        <v>197</v>
      </c>
      <c r="D68" s="161">
        <v>2016</v>
      </c>
      <c r="E68" s="161">
        <v>2016</v>
      </c>
      <c r="F68" s="160" t="s">
        <v>32</v>
      </c>
      <c r="G68" s="3" t="s">
        <v>25</v>
      </c>
      <c r="H68" s="64" t="s">
        <v>33</v>
      </c>
      <c r="I68" s="64" t="s">
        <v>26</v>
      </c>
      <c r="J68" s="64" t="s">
        <v>27</v>
      </c>
      <c r="K68" s="103" t="s">
        <v>169</v>
      </c>
      <c r="L68" s="68" t="s">
        <v>29</v>
      </c>
      <c r="M68" s="185"/>
    </row>
    <row r="69" spans="1:13" ht="60" hidden="1" x14ac:dyDescent="0.25">
      <c r="A69" s="63" t="s">
        <v>193</v>
      </c>
      <c r="B69" s="115" t="s">
        <v>194</v>
      </c>
      <c r="C69" s="169" t="s">
        <v>197</v>
      </c>
      <c r="D69" s="161">
        <v>2016</v>
      </c>
      <c r="E69" s="161">
        <v>2016</v>
      </c>
      <c r="F69" s="160" t="s">
        <v>49</v>
      </c>
      <c r="G69" s="3" t="s">
        <v>25</v>
      </c>
      <c r="H69" s="64" t="s">
        <v>33</v>
      </c>
      <c r="I69" s="64" t="s">
        <v>26</v>
      </c>
      <c r="J69" s="64" t="s">
        <v>27</v>
      </c>
      <c r="K69" s="103" t="s">
        <v>195</v>
      </c>
      <c r="L69" s="68" t="s">
        <v>46</v>
      </c>
      <c r="M69" s="187"/>
    </row>
    <row r="70" spans="1:13" ht="14.25" customHeight="1" x14ac:dyDescent="0.25">
      <c r="A70" s="235">
        <v>3</v>
      </c>
      <c r="B70" s="237" t="s">
        <v>104</v>
      </c>
      <c r="C70" s="239" t="s">
        <v>197</v>
      </c>
      <c r="D70" s="241">
        <v>2015</v>
      </c>
      <c r="E70" s="241">
        <v>2020</v>
      </c>
      <c r="F70" s="243"/>
      <c r="G70" s="41" t="s">
        <v>17</v>
      </c>
      <c r="H70" s="23" t="s">
        <v>18</v>
      </c>
      <c r="I70" s="24" t="s">
        <v>18</v>
      </c>
      <c r="J70" s="24" t="s">
        <v>18</v>
      </c>
      <c r="K70" s="95" t="s">
        <v>18</v>
      </c>
      <c r="L70" s="24" t="s">
        <v>18</v>
      </c>
      <c r="M70" s="182">
        <f>M71</f>
        <v>30720</v>
      </c>
    </row>
    <row r="71" spans="1:13" ht="28.5" x14ac:dyDescent="0.25">
      <c r="A71" s="236"/>
      <c r="B71" s="238"/>
      <c r="C71" s="240"/>
      <c r="D71" s="242"/>
      <c r="E71" s="242"/>
      <c r="F71" s="244"/>
      <c r="G71" s="41" t="s">
        <v>19</v>
      </c>
      <c r="H71" s="23" t="s">
        <v>18</v>
      </c>
      <c r="I71" s="24" t="s">
        <v>18</v>
      </c>
      <c r="J71" s="24" t="s">
        <v>18</v>
      </c>
      <c r="K71" s="95" t="s">
        <v>18</v>
      </c>
      <c r="L71" s="24" t="s">
        <v>18</v>
      </c>
      <c r="M71" s="182">
        <f>M72+M73+M75+M78+M76+M77</f>
        <v>30720</v>
      </c>
    </row>
    <row r="72" spans="1:13" ht="45" x14ac:dyDescent="0.25">
      <c r="A72" s="25" t="s">
        <v>105</v>
      </c>
      <c r="B72" s="3" t="s">
        <v>106</v>
      </c>
      <c r="C72" s="169" t="s">
        <v>197</v>
      </c>
      <c r="D72" s="159">
        <v>2015</v>
      </c>
      <c r="E72" s="159">
        <v>2020</v>
      </c>
      <c r="F72" s="42" t="s">
        <v>107</v>
      </c>
      <c r="G72" s="3" t="s">
        <v>25</v>
      </c>
      <c r="H72" s="22" t="s">
        <v>33</v>
      </c>
      <c r="I72" s="22" t="s">
        <v>26</v>
      </c>
      <c r="J72" s="22" t="s">
        <v>108</v>
      </c>
      <c r="K72" s="85" t="s">
        <v>164</v>
      </c>
      <c r="L72" s="22" t="s">
        <v>109</v>
      </c>
      <c r="M72" s="188">
        <v>18918.3</v>
      </c>
    </row>
    <row r="73" spans="1:13" ht="91.5" customHeight="1" x14ac:dyDescent="0.25">
      <c r="A73" s="25" t="s">
        <v>110</v>
      </c>
      <c r="B73" s="3" t="s">
        <v>111</v>
      </c>
      <c r="C73" s="154" t="s">
        <v>196</v>
      </c>
      <c r="D73" s="159">
        <v>2015</v>
      </c>
      <c r="E73" s="159">
        <v>2020</v>
      </c>
      <c r="F73" s="32" t="s">
        <v>112</v>
      </c>
      <c r="G73" s="3" t="s">
        <v>25</v>
      </c>
      <c r="H73" s="22" t="s">
        <v>33</v>
      </c>
      <c r="I73" s="22" t="s">
        <v>26</v>
      </c>
      <c r="J73" s="22" t="s">
        <v>108</v>
      </c>
      <c r="K73" s="85" t="s">
        <v>165</v>
      </c>
      <c r="L73" s="22" t="s">
        <v>46</v>
      </c>
      <c r="M73" s="46">
        <v>1264.5</v>
      </c>
    </row>
    <row r="74" spans="1:13" ht="75" hidden="1" x14ac:dyDescent="0.25">
      <c r="A74" s="25" t="s">
        <v>113</v>
      </c>
      <c r="B74" s="3" t="s">
        <v>114</v>
      </c>
      <c r="C74" s="154" t="s">
        <v>196</v>
      </c>
      <c r="D74" s="159">
        <v>2015</v>
      </c>
      <c r="E74" s="159">
        <v>2017</v>
      </c>
      <c r="F74" s="42"/>
      <c r="G74" s="3" t="s">
        <v>25</v>
      </c>
      <c r="H74" s="22"/>
      <c r="I74" s="22"/>
      <c r="J74" s="22"/>
      <c r="K74" s="85"/>
      <c r="L74" s="22"/>
      <c r="M74" s="69"/>
    </row>
    <row r="75" spans="1:13" ht="75" x14ac:dyDescent="0.25">
      <c r="A75" s="25" t="s">
        <v>113</v>
      </c>
      <c r="B75" s="3" t="s">
        <v>115</v>
      </c>
      <c r="C75" s="154" t="s">
        <v>196</v>
      </c>
      <c r="D75" s="159">
        <v>2015</v>
      </c>
      <c r="E75" s="159">
        <v>2020</v>
      </c>
      <c r="F75" s="42" t="s">
        <v>116</v>
      </c>
      <c r="G75" s="3" t="s">
        <v>25</v>
      </c>
      <c r="H75" s="22" t="s">
        <v>33</v>
      </c>
      <c r="I75" s="22" t="s">
        <v>26</v>
      </c>
      <c r="J75" s="22" t="s">
        <v>108</v>
      </c>
      <c r="K75" s="85" t="s">
        <v>166</v>
      </c>
      <c r="L75" s="22" t="s">
        <v>46</v>
      </c>
      <c r="M75" s="46">
        <v>450</v>
      </c>
    </row>
    <row r="76" spans="1:13" ht="75" hidden="1" x14ac:dyDescent="0.25">
      <c r="A76" s="25" t="s">
        <v>117</v>
      </c>
      <c r="B76" s="30" t="s">
        <v>114</v>
      </c>
      <c r="C76" s="154" t="s">
        <v>196</v>
      </c>
      <c r="D76" s="159">
        <v>2015</v>
      </c>
      <c r="E76" s="159">
        <v>2015</v>
      </c>
      <c r="F76" s="42" t="s">
        <v>146</v>
      </c>
      <c r="G76" s="3" t="s">
        <v>25</v>
      </c>
      <c r="H76" s="22" t="s">
        <v>33</v>
      </c>
      <c r="I76" s="22" t="s">
        <v>43</v>
      </c>
      <c r="J76" s="22" t="s">
        <v>44</v>
      </c>
      <c r="K76" s="85" t="s">
        <v>167</v>
      </c>
      <c r="L76" s="22" t="s">
        <v>46</v>
      </c>
      <c r="M76" s="46">
        <v>0</v>
      </c>
    </row>
    <row r="77" spans="1:13" ht="75" hidden="1" x14ac:dyDescent="0.25">
      <c r="A77" s="25" t="s">
        <v>113</v>
      </c>
      <c r="B77" s="30" t="s">
        <v>175</v>
      </c>
      <c r="C77" s="154" t="s">
        <v>196</v>
      </c>
      <c r="D77" s="159">
        <v>2016</v>
      </c>
      <c r="E77" s="159">
        <v>2016</v>
      </c>
      <c r="F77" s="42"/>
      <c r="G77" s="3" t="s">
        <v>25</v>
      </c>
      <c r="H77" s="22" t="s">
        <v>33</v>
      </c>
      <c r="I77" s="22" t="s">
        <v>61</v>
      </c>
      <c r="J77" s="22" t="s">
        <v>176</v>
      </c>
      <c r="K77" s="85" t="s">
        <v>177</v>
      </c>
      <c r="L77" s="22" t="s">
        <v>46</v>
      </c>
      <c r="M77" s="46">
        <v>0</v>
      </c>
    </row>
    <row r="78" spans="1:13" ht="45" x14ac:dyDescent="0.25">
      <c r="A78" s="25" t="s">
        <v>117</v>
      </c>
      <c r="B78" s="3" t="s">
        <v>118</v>
      </c>
      <c r="C78" s="169" t="s">
        <v>133</v>
      </c>
      <c r="D78" s="159">
        <v>2015</v>
      </c>
      <c r="E78" s="159">
        <v>2020</v>
      </c>
      <c r="F78" s="42" t="s">
        <v>119</v>
      </c>
      <c r="G78" s="3" t="s">
        <v>25</v>
      </c>
      <c r="H78" s="22" t="s">
        <v>33</v>
      </c>
      <c r="I78" s="22" t="s">
        <v>26</v>
      </c>
      <c r="J78" s="22" t="s">
        <v>108</v>
      </c>
      <c r="K78" s="85" t="s">
        <v>168</v>
      </c>
      <c r="L78" s="22" t="s">
        <v>120</v>
      </c>
      <c r="M78" s="188">
        <v>10087.200000000001</v>
      </c>
    </row>
    <row r="79" spans="1:13" ht="15.75" x14ac:dyDescent="0.25">
      <c r="A79" s="33"/>
      <c r="B79" s="35" t="s">
        <v>121</v>
      </c>
      <c r="C79" s="33"/>
      <c r="D79" s="34"/>
      <c r="E79" s="34"/>
      <c r="F79" s="34"/>
      <c r="G79" s="33"/>
      <c r="H79" s="33"/>
      <c r="I79" s="16"/>
      <c r="J79" s="16"/>
      <c r="K79" s="98"/>
      <c r="L79" s="16"/>
      <c r="M79" s="112">
        <f>M70+M54+M10</f>
        <v>267956.59999999998</v>
      </c>
    </row>
    <row r="80" spans="1:13" ht="15.75" x14ac:dyDescent="0.25">
      <c r="A80" s="36"/>
      <c r="B80" s="37"/>
      <c r="C80" s="36"/>
      <c r="D80" s="38"/>
      <c r="E80" s="38"/>
      <c r="F80" s="38"/>
      <c r="G80" s="36"/>
      <c r="H80" s="36"/>
      <c r="I80" s="39"/>
      <c r="J80" s="39"/>
      <c r="K80" s="99"/>
      <c r="L80" s="39"/>
      <c r="M80" s="40"/>
    </row>
    <row r="81" spans="1:13" x14ac:dyDescent="0.25">
      <c r="A81" s="36"/>
      <c r="K81" s="1"/>
      <c r="M81" s="40"/>
    </row>
    <row r="82" spans="1:13" ht="18.75" x14ac:dyDescent="0.3">
      <c r="B82" s="17" t="s">
        <v>122</v>
      </c>
      <c r="C82" s="17"/>
      <c r="D82" s="17"/>
      <c r="E82" s="17"/>
      <c r="G82" s="101"/>
      <c r="H82" s="101"/>
      <c r="I82" s="101"/>
      <c r="J82" s="101"/>
      <c r="K82" s="18" t="s">
        <v>184</v>
      </c>
      <c r="L82" s="101"/>
    </row>
    <row r="83" spans="1:13" ht="18.75" x14ac:dyDescent="0.3">
      <c r="A83" s="17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18"/>
    </row>
  </sheetData>
  <protectedRanges>
    <protectedRange sqref="A4:M8" name="Диапазон1"/>
  </protectedRanges>
  <mergeCells count="77"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23:G24"/>
    <mergeCell ref="A35:A38"/>
    <mergeCell ref="B35:B38"/>
    <mergeCell ref="C35:C38"/>
    <mergeCell ref="D35:D38"/>
    <mergeCell ref="E35:E38"/>
    <mergeCell ref="F35:F38"/>
    <mergeCell ref="A21:A26"/>
    <mergeCell ref="B21:B26"/>
    <mergeCell ref="C21:C26"/>
    <mergeCell ref="D21:D26"/>
    <mergeCell ref="E21:E26"/>
    <mergeCell ref="F21:F26"/>
    <mergeCell ref="F46:F48"/>
    <mergeCell ref="A42:A44"/>
    <mergeCell ref="B42:B44"/>
    <mergeCell ref="C42:C44"/>
    <mergeCell ref="D42:D44"/>
    <mergeCell ref="E42:E44"/>
    <mergeCell ref="F42:F44"/>
    <mergeCell ref="A46:A48"/>
    <mergeCell ref="B46:B48"/>
    <mergeCell ref="C46:C48"/>
    <mergeCell ref="D46:D48"/>
    <mergeCell ref="E46:E48"/>
    <mergeCell ref="F58:F60"/>
    <mergeCell ref="A54:A57"/>
    <mergeCell ref="B54:B57"/>
    <mergeCell ref="C54:C57"/>
    <mergeCell ref="D54:D57"/>
    <mergeCell ref="E54:E57"/>
    <mergeCell ref="F54:F57"/>
    <mergeCell ref="A58:A60"/>
    <mergeCell ref="B58:B60"/>
    <mergeCell ref="C58:C60"/>
    <mergeCell ref="D58:D60"/>
    <mergeCell ref="E58:E60"/>
    <mergeCell ref="B83:L83"/>
    <mergeCell ref="A70:A71"/>
    <mergeCell ref="B70:B71"/>
    <mergeCell ref="C70:C71"/>
    <mergeCell ref="D70:D71"/>
    <mergeCell ref="E70:E71"/>
    <mergeCell ref="F70:F71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2" manualBreakCount="2">
    <brk id="34" max="12" man="1"/>
    <brk id="6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83"/>
  <sheetViews>
    <sheetView topLeftCell="A23" zoomScaleNormal="100" zoomScaleSheetLayoutView="115" workbookViewId="0">
      <selection activeCell="B51" sqref="B51"/>
    </sheetView>
  </sheetViews>
  <sheetFormatPr defaultRowHeight="15" x14ac:dyDescent="0.25"/>
  <cols>
    <col min="1" max="1" width="5" style="1" customWidth="1"/>
    <col min="2" max="2" width="37.5703125" style="1" customWidth="1"/>
    <col min="3" max="3" width="19.42578125" style="1" customWidth="1"/>
    <col min="4" max="5" width="8.140625" style="1" customWidth="1"/>
    <col min="6" max="6" width="12.28515625" style="1" customWidth="1"/>
    <col min="7" max="7" width="15" style="1" customWidth="1"/>
    <col min="8" max="8" width="6.42578125" style="1" customWidth="1"/>
    <col min="9" max="9" width="7" style="1" customWidth="1"/>
    <col min="10" max="10" width="6.7109375" style="1" customWidth="1"/>
    <col min="11" max="11" width="9.5703125" style="100" customWidth="1"/>
    <col min="12" max="12" width="6.5703125" style="1" customWidth="1"/>
    <col min="13" max="13" width="18.42578125" style="1" customWidth="1"/>
    <col min="14" max="14" width="20.5703125" style="1" customWidth="1"/>
    <col min="15" max="16384" width="9.140625" style="1"/>
  </cols>
  <sheetData>
    <row r="1" spans="1:15" ht="22.5" customHeight="1" x14ac:dyDescent="0.25">
      <c r="I1" s="292" t="s">
        <v>213</v>
      </c>
      <c r="J1" s="292"/>
      <c r="K1" s="292"/>
      <c r="L1" s="292"/>
      <c r="M1" s="292"/>
    </row>
    <row r="2" spans="1:15" ht="70.5" customHeight="1" x14ac:dyDescent="0.25">
      <c r="I2" s="293" t="s">
        <v>209</v>
      </c>
      <c r="J2" s="293"/>
      <c r="K2" s="293"/>
      <c r="L2" s="293"/>
      <c r="M2" s="293"/>
    </row>
    <row r="3" spans="1:15" ht="71.25" customHeight="1" x14ac:dyDescent="0.25">
      <c r="A3" s="294" t="s">
        <v>214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4" spans="1:15" x14ac:dyDescent="0.25">
      <c r="A4" s="295"/>
      <c r="B4" s="296"/>
      <c r="C4" s="299" t="s">
        <v>0</v>
      </c>
      <c r="D4" s="300"/>
      <c r="E4" s="300"/>
      <c r="F4" s="300"/>
      <c r="G4" s="300"/>
      <c r="H4" s="300"/>
      <c r="I4" s="300"/>
      <c r="J4" s="300"/>
      <c r="K4" s="300"/>
      <c r="L4" s="300"/>
      <c r="M4" s="301"/>
    </row>
    <row r="5" spans="1:15" x14ac:dyDescent="0.25">
      <c r="A5" s="297"/>
      <c r="B5" s="298"/>
      <c r="C5" s="283" t="s">
        <v>1</v>
      </c>
      <c r="D5" s="284"/>
      <c r="E5" s="284"/>
      <c r="F5" s="284"/>
      <c r="G5" s="284"/>
      <c r="H5" s="284"/>
      <c r="I5" s="284"/>
      <c r="J5" s="284"/>
      <c r="K5" s="284"/>
      <c r="L5" s="284"/>
      <c r="M5" s="285"/>
    </row>
    <row r="6" spans="1:15" x14ac:dyDescent="0.25">
      <c r="A6" s="290" t="s">
        <v>2</v>
      </c>
      <c r="B6" s="219" t="s">
        <v>3</v>
      </c>
      <c r="C6" s="219" t="s">
        <v>4</v>
      </c>
      <c r="D6" s="219" t="s">
        <v>5</v>
      </c>
      <c r="E6" s="219" t="s">
        <v>6</v>
      </c>
      <c r="F6" s="219" t="s">
        <v>7</v>
      </c>
      <c r="G6" s="219" t="s">
        <v>8</v>
      </c>
      <c r="H6" s="283" t="s">
        <v>9</v>
      </c>
      <c r="I6" s="284"/>
      <c r="J6" s="284"/>
      <c r="K6" s="284"/>
      <c r="L6" s="285"/>
      <c r="M6" s="286" t="s">
        <v>10</v>
      </c>
    </row>
    <row r="7" spans="1:15" x14ac:dyDescent="0.25">
      <c r="A7" s="291"/>
      <c r="B7" s="221"/>
      <c r="C7" s="221"/>
      <c r="D7" s="242"/>
      <c r="E7" s="242"/>
      <c r="F7" s="242"/>
      <c r="G7" s="221"/>
      <c r="H7" s="199" t="s">
        <v>11</v>
      </c>
      <c r="I7" s="200" t="s">
        <v>12</v>
      </c>
      <c r="J7" s="200" t="s">
        <v>13</v>
      </c>
      <c r="K7" s="201" t="s">
        <v>14</v>
      </c>
      <c r="L7" s="200" t="s">
        <v>15</v>
      </c>
      <c r="M7" s="242"/>
    </row>
    <row r="8" spans="1:15" x14ac:dyDescent="0.25">
      <c r="A8" s="199">
        <v>1</v>
      </c>
      <c r="B8" s="199">
        <v>2</v>
      </c>
      <c r="C8" s="199">
        <v>3</v>
      </c>
      <c r="D8" s="199">
        <v>4</v>
      </c>
      <c r="E8" s="199">
        <v>5</v>
      </c>
      <c r="F8" s="199">
        <v>6</v>
      </c>
      <c r="G8" s="199">
        <v>7</v>
      </c>
      <c r="H8" s="199">
        <v>8</v>
      </c>
      <c r="I8" s="200">
        <v>9</v>
      </c>
      <c r="J8" s="200">
        <v>10</v>
      </c>
      <c r="K8" s="201">
        <v>11</v>
      </c>
      <c r="L8" s="200">
        <v>12</v>
      </c>
      <c r="M8" s="200">
        <v>13</v>
      </c>
    </row>
    <row r="9" spans="1:15" x14ac:dyDescent="0.25">
      <c r="A9" s="5"/>
      <c r="B9" s="6"/>
      <c r="C9" s="7"/>
      <c r="D9" s="15"/>
      <c r="E9" s="15"/>
      <c r="F9" s="15"/>
      <c r="G9" s="7"/>
      <c r="H9" s="8"/>
      <c r="I9" s="8"/>
      <c r="J9" s="8"/>
      <c r="K9" s="86"/>
      <c r="L9" s="8"/>
      <c r="M9" s="8"/>
    </row>
    <row r="10" spans="1:15" x14ac:dyDescent="0.25">
      <c r="A10" s="235">
        <v>1</v>
      </c>
      <c r="B10" s="237" t="s">
        <v>16</v>
      </c>
      <c r="C10" s="239" t="s">
        <v>219</v>
      </c>
      <c r="D10" s="256">
        <v>2015</v>
      </c>
      <c r="E10" s="256">
        <v>2020</v>
      </c>
      <c r="F10" s="256"/>
      <c r="G10" s="2" t="s">
        <v>17</v>
      </c>
      <c r="H10" s="19" t="s">
        <v>18</v>
      </c>
      <c r="I10" s="20" t="s">
        <v>18</v>
      </c>
      <c r="J10" s="21" t="s">
        <v>18</v>
      </c>
      <c r="K10" s="87" t="s">
        <v>18</v>
      </c>
      <c r="L10" s="21" t="s">
        <v>18</v>
      </c>
      <c r="M10" s="110">
        <f>M11+M12+M13</f>
        <v>577239.505</v>
      </c>
      <c r="N10" s="43"/>
    </row>
    <row r="11" spans="1:15" ht="29.25" customHeight="1" x14ac:dyDescent="0.25">
      <c r="A11" s="287"/>
      <c r="B11" s="288"/>
      <c r="C11" s="289"/>
      <c r="D11" s="271"/>
      <c r="E11" s="271"/>
      <c r="F11" s="271"/>
      <c r="G11" s="41" t="s">
        <v>19</v>
      </c>
      <c r="H11" s="10"/>
      <c r="I11" s="10"/>
      <c r="J11" s="10"/>
      <c r="K11" s="88"/>
      <c r="L11" s="10"/>
      <c r="M11" s="171">
        <f>M17+M19+M31+M36+M39+M41+M43+M47+M50+M51+M52+M53</f>
        <v>206888.22999999998</v>
      </c>
      <c r="O11" s="11"/>
    </row>
    <row r="12" spans="1:15" ht="42" customHeight="1" x14ac:dyDescent="0.25">
      <c r="A12" s="287"/>
      <c r="B12" s="288"/>
      <c r="C12" s="289"/>
      <c r="D12" s="271"/>
      <c r="E12" s="271"/>
      <c r="F12" s="271"/>
      <c r="G12" s="41" t="s">
        <v>20</v>
      </c>
      <c r="H12" s="12"/>
      <c r="I12" s="12"/>
      <c r="J12" s="4"/>
      <c r="K12" s="89"/>
      <c r="L12" s="4"/>
      <c r="M12" s="172">
        <f>M20+M23+M44</f>
        <v>370351.27500000002</v>
      </c>
    </row>
    <row r="13" spans="1:15" ht="30" customHeight="1" x14ac:dyDescent="0.25">
      <c r="A13" s="236"/>
      <c r="B13" s="238"/>
      <c r="C13" s="240"/>
      <c r="D13" s="242"/>
      <c r="E13" s="242"/>
      <c r="F13" s="242"/>
      <c r="G13" s="41" t="s">
        <v>21</v>
      </c>
      <c r="H13" s="10"/>
      <c r="I13" s="9"/>
      <c r="J13" s="10"/>
      <c r="K13" s="88"/>
      <c r="L13" s="10"/>
      <c r="M13" s="173">
        <f>M22+M25+M48+M38</f>
        <v>0</v>
      </c>
    </row>
    <row r="14" spans="1:15" ht="47.25" hidden="1" customHeight="1" x14ac:dyDescent="0.25">
      <c r="A14" s="25"/>
      <c r="B14" s="3" t="s">
        <v>23</v>
      </c>
      <c r="C14" s="197" t="s">
        <v>124</v>
      </c>
      <c r="D14" s="200">
        <v>2015</v>
      </c>
      <c r="E14" s="200">
        <v>2015</v>
      </c>
      <c r="F14" s="201" t="s">
        <v>24</v>
      </c>
      <c r="G14" s="3" t="s">
        <v>25</v>
      </c>
      <c r="H14" s="22">
        <v>960</v>
      </c>
      <c r="I14" s="22" t="s">
        <v>26</v>
      </c>
      <c r="J14" s="22" t="s">
        <v>27</v>
      </c>
      <c r="K14" s="85" t="s">
        <v>28</v>
      </c>
      <c r="L14" s="22" t="s">
        <v>29</v>
      </c>
      <c r="M14" s="174"/>
    </row>
    <row r="15" spans="1:15" ht="30.75" hidden="1" customHeight="1" x14ac:dyDescent="0.25">
      <c r="A15" s="25"/>
      <c r="B15" s="3" t="s">
        <v>31</v>
      </c>
      <c r="C15" s="197" t="s">
        <v>124</v>
      </c>
      <c r="D15" s="200">
        <v>2015</v>
      </c>
      <c r="E15" s="200">
        <v>2015</v>
      </c>
      <c r="F15" s="201" t="s">
        <v>32</v>
      </c>
      <c r="G15" s="3" t="s">
        <v>25</v>
      </c>
      <c r="H15" s="22" t="s">
        <v>33</v>
      </c>
      <c r="I15" s="22" t="s">
        <v>26</v>
      </c>
      <c r="J15" s="22" t="s">
        <v>27</v>
      </c>
      <c r="K15" s="85" t="s">
        <v>34</v>
      </c>
      <c r="L15" s="22" t="s">
        <v>29</v>
      </c>
      <c r="M15" s="174"/>
    </row>
    <row r="16" spans="1:15" ht="18" customHeight="1" x14ac:dyDescent="0.25">
      <c r="A16" s="213" t="s">
        <v>22</v>
      </c>
      <c r="B16" s="216" t="s">
        <v>36</v>
      </c>
      <c r="C16" s="219" t="s">
        <v>219</v>
      </c>
      <c r="D16" s="216">
        <v>2015</v>
      </c>
      <c r="E16" s="216">
        <v>2017</v>
      </c>
      <c r="F16" s="232">
        <v>1.109</v>
      </c>
      <c r="G16" s="57" t="s">
        <v>17</v>
      </c>
      <c r="H16" s="58" t="s">
        <v>18</v>
      </c>
      <c r="I16" s="58" t="s">
        <v>18</v>
      </c>
      <c r="J16" s="58" t="s">
        <v>18</v>
      </c>
      <c r="K16" s="90" t="s">
        <v>18</v>
      </c>
      <c r="L16" s="59" t="s">
        <v>18</v>
      </c>
      <c r="M16" s="211">
        <f>M17</f>
        <v>45507.73</v>
      </c>
    </row>
    <row r="17" spans="1:15" ht="30.75" customHeight="1" x14ac:dyDescent="0.25">
      <c r="A17" s="214"/>
      <c r="B17" s="217"/>
      <c r="C17" s="220"/>
      <c r="D17" s="217"/>
      <c r="E17" s="217"/>
      <c r="F17" s="233"/>
      <c r="G17" s="44" t="s">
        <v>25</v>
      </c>
      <c r="H17" s="45" t="s">
        <v>33</v>
      </c>
      <c r="I17" s="45" t="s">
        <v>26</v>
      </c>
      <c r="J17" s="45" t="s">
        <v>27</v>
      </c>
      <c r="K17" s="91" t="s">
        <v>151</v>
      </c>
      <c r="L17" s="45" t="s">
        <v>29</v>
      </c>
      <c r="M17" s="69">
        <v>45507.73</v>
      </c>
    </row>
    <row r="18" spans="1:15" ht="18" customHeight="1" x14ac:dyDescent="0.25">
      <c r="A18" s="213" t="s">
        <v>30</v>
      </c>
      <c r="B18" s="216" t="s">
        <v>71</v>
      </c>
      <c r="C18" s="219" t="s">
        <v>219</v>
      </c>
      <c r="D18" s="222">
        <v>2015</v>
      </c>
      <c r="E18" s="222">
        <v>2017</v>
      </c>
      <c r="F18" s="225" t="s">
        <v>72</v>
      </c>
      <c r="G18" s="60" t="s">
        <v>77</v>
      </c>
      <c r="H18" s="54" t="s">
        <v>18</v>
      </c>
      <c r="I18" s="54" t="s">
        <v>18</v>
      </c>
      <c r="J18" s="54" t="s">
        <v>18</v>
      </c>
      <c r="K18" s="94" t="s">
        <v>18</v>
      </c>
      <c r="L18" s="54" t="s">
        <v>18</v>
      </c>
      <c r="M18" s="151">
        <f>M19+M20</f>
        <v>345841.4</v>
      </c>
    </row>
    <row r="19" spans="1:15" ht="36.75" customHeight="1" x14ac:dyDescent="0.25">
      <c r="A19" s="214"/>
      <c r="B19" s="217"/>
      <c r="C19" s="220"/>
      <c r="D19" s="223"/>
      <c r="E19" s="223"/>
      <c r="F19" s="226"/>
      <c r="G19" s="202" t="s">
        <v>25</v>
      </c>
      <c r="H19" s="26" t="s">
        <v>33</v>
      </c>
      <c r="I19" s="26" t="s">
        <v>60</v>
      </c>
      <c r="J19" s="26" t="s">
        <v>73</v>
      </c>
      <c r="K19" s="93" t="s">
        <v>156</v>
      </c>
      <c r="L19" s="26" t="s">
        <v>29</v>
      </c>
      <c r="M19" s="175">
        <v>33493.699999999997</v>
      </c>
    </row>
    <row r="20" spans="1:15" ht="36.75" customHeight="1" x14ac:dyDescent="0.25">
      <c r="A20" s="215"/>
      <c r="B20" s="218"/>
      <c r="C20" s="221"/>
      <c r="D20" s="224"/>
      <c r="E20" s="224"/>
      <c r="F20" s="227"/>
      <c r="G20" s="61" t="s">
        <v>20</v>
      </c>
      <c r="H20" s="26" t="s">
        <v>33</v>
      </c>
      <c r="I20" s="26" t="s">
        <v>60</v>
      </c>
      <c r="J20" s="26" t="s">
        <v>73</v>
      </c>
      <c r="K20" s="93" t="s">
        <v>215</v>
      </c>
      <c r="L20" s="26" t="s">
        <v>29</v>
      </c>
      <c r="M20" s="175">
        <v>312347.7</v>
      </c>
    </row>
    <row r="21" spans="1:15" ht="18" customHeight="1" x14ac:dyDescent="0.25">
      <c r="A21" s="270" t="s">
        <v>35</v>
      </c>
      <c r="B21" s="245" t="s">
        <v>75</v>
      </c>
      <c r="C21" s="272" t="s">
        <v>219</v>
      </c>
      <c r="D21" s="275">
        <v>2015</v>
      </c>
      <c r="E21" s="222">
        <v>2019</v>
      </c>
      <c r="F21" s="225" t="s">
        <v>76</v>
      </c>
      <c r="G21" s="53" t="s">
        <v>77</v>
      </c>
      <c r="H21" s="54" t="s">
        <v>18</v>
      </c>
      <c r="I21" s="54" t="s">
        <v>18</v>
      </c>
      <c r="J21" s="54" t="s">
        <v>18</v>
      </c>
      <c r="K21" s="94" t="s">
        <v>18</v>
      </c>
      <c r="L21" s="54" t="s">
        <v>18</v>
      </c>
      <c r="M21" s="176">
        <f>M23+M24+M26+M25</f>
        <v>58003.574999999997</v>
      </c>
      <c r="N21" s="14"/>
      <c r="O21" s="14"/>
    </row>
    <row r="22" spans="1:15" ht="30" hidden="1" customHeight="1" x14ac:dyDescent="0.25">
      <c r="A22" s="271"/>
      <c r="B22" s="271"/>
      <c r="C22" s="273"/>
      <c r="D22" s="276"/>
      <c r="E22" s="223"/>
      <c r="F22" s="278"/>
      <c r="G22" s="202" t="s">
        <v>21</v>
      </c>
      <c r="H22" s="26" t="s">
        <v>33</v>
      </c>
      <c r="I22" s="26" t="s">
        <v>78</v>
      </c>
      <c r="J22" s="26" t="s">
        <v>26</v>
      </c>
      <c r="K22" s="93" t="s">
        <v>79</v>
      </c>
      <c r="L22" s="26" t="s">
        <v>29</v>
      </c>
      <c r="M22" s="175">
        <f>6390.51-6390.51</f>
        <v>0</v>
      </c>
      <c r="N22" s="14"/>
      <c r="O22" s="14"/>
    </row>
    <row r="23" spans="1:15" ht="61.5" customHeight="1" x14ac:dyDescent="0.25">
      <c r="A23" s="271"/>
      <c r="B23" s="271"/>
      <c r="C23" s="273"/>
      <c r="D23" s="276"/>
      <c r="E23" s="223"/>
      <c r="F23" s="278"/>
      <c r="G23" s="265" t="s">
        <v>80</v>
      </c>
      <c r="H23" s="26" t="s">
        <v>33</v>
      </c>
      <c r="I23" s="26" t="s">
        <v>78</v>
      </c>
      <c r="J23" s="26" t="s">
        <v>26</v>
      </c>
      <c r="K23" s="93" t="s">
        <v>157</v>
      </c>
      <c r="L23" s="26" t="s">
        <v>29</v>
      </c>
      <c r="M23" s="177">
        <f>58003.6-0.025</f>
        <v>58003.574999999997</v>
      </c>
      <c r="N23" s="43">
        <f>M23+M24</f>
        <v>58003.574999999997</v>
      </c>
    </row>
    <row r="24" spans="1:15" ht="23.25" hidden="1" customHeight="1" x14ac:dyDescent="0.25">
      <c r="A24" s="271"/>
      <c r="B24" s="271"/>
      <c r="C24" s="273"/>
      <c r="D24" s="276"/>
      <c r="E24" s="223"/>
      <c r="F24" s="278"/>
      <c r="G24" s="266"/>
      <c r="H24" s="26" t="s">
        <v>82</v>
      </c>
      <c r="I24" s="26" t="s">
        <v>78</v>
      </c>
      <c r="J24" s="26" t="s">
        <v>26</v>
      </c>
      <c r="K24" s="93" t="s">
        <v>81</v>
      </c>
      <c r="L24" s="26" t="s">
        <v>29</v>
      </c>
      <c r="M24" s="178"/>
    </row>
    <row r="25" spans="1:15" ht="33" hidden="1" customHeight="1" x14ac:dyDescent="0.25">
      <c r="A25" s="271"/>
      <c r="B25" s="271"/>
      <c r="C25" s="273"/>
      <c r="D25" s="276"/>
      <c r="E25" s="223"/>
      <c r="F25" s="278"/>
      <c r="G25" s="81" t="s">
        <v>21</v>
      </c>
      <c r="H25" s="26"/>
      <c r="I25" s="26"/>
      <c r="J25" s="26"/>
      <c r="K25" s="93"/>
      <c r="L25" s="26"/>
      <c r="M25" s="175">
        <v>0</v>
      </c>
    </row>
    <row r="26" spans="1:15" ht="27.75" hidden="1" customHeight="1" x14ac:dyDescent="0.25">
      <c r="A26" s="242"/>
      <c r="B26" s="242"/>
      <c r="C26" s="274"/>
      <c r="D26" s="277"/>
      <c r="E26" s="224"/>
      <c r="F26" s="244"/>
      <c r="G26" s="202" t="s">
        <v>25</v>
      </c>
      <c r="H26" s="26"/>
      <c r="I26" s="26"/>
      <c r="J26" s="26"/>
      <c r="K26" s="93"/>
      <c r="L26" s="26"/>
      <c r="M26" s="178"/>
    </row>
    <row r="27" spans="1:15" ht="45" hidden="1" x14ac:dyDescent="0.25">
      <c r="A27" s="25"/>
      <c r="B27" s="30"/>
      <c r="C27" s="199" t="s">
        <v>124</v>
      </c>
      <c r="D27" s="200">
        <v>2015</v>
      </c>
      <c r="E27" s="200">
        <v>2015</v>
      </c>
      <c r="F27" s="201" t="s">
        <v>32</v>
      </c>
      <c r="G27" s="3" t="s">
        <v>25</v>
      </c>
      <c r="H27" s="22" t="s">
        <v>33</v>
      </c>
      <c r="I27" s="22" t="s">
        <v>43</v>
      </c>
      <c r="J27" s="22" t="s">
        <v>73</v>
      </c>
      <c r="K27" s="85" t="s">
        <v>84</v>
      </c>
      <c r="L27" s="22" t="s">
        <v>29</v>
      </c>
      <c r="M27" s="69"/>
    </row>
    <row r="28" spans="1:15" ht="45" hidden="1" x14ac:dyDescent="0.25">
      <c r="A28" s="25"/>
      <c r="B28" s="30"/>
      <c r="C28" s="197" t="s">
        <v>124</v>
      </c>
      <c r="D28" s="200">
        <v>2015</v>
      </c>
      <c r="E28" s="200">
        <v>2015</v>
      </c>
      <c r="F28" s="201" t="s">
        <v>32</v>
      </c>
      <c r="G28" s="3" t="s">
        <v>25</v>
      </c>
      <c r="H28" s="22" t="s">
        <v>33</v>
      </c>
      <c r="I28" s="22" t="s">
        <v>74</v>
      </c>
      <c r="J28" s="22" t="s">
        <v>61</v>
      </c>
      <c r="K28" s="85" t="s">
        <v>128</v>
      </c>
      <c r="L28" s="22" t="s">
        <v>29</v>
      </c>
      <c r="M28" s="46"/>
    </row>
    <row r="29" spans="1:15" ht="105" hidden="1" x14ac:dyDescent="0.25">
      <c r="A29" s="63"/>
      <c r="B29" s="71" t="s">
        <v>132</v>
      </c>
      <c r="C29" s="197" t="s">
        <v>124</v>
      </c>
      <c r="D29" s="200">
        <v>2015</v>
      </c>
      <c r="E29" s="200">
        <v>2015</v>
      </c>
      <c r="F29" s="201" t="s">
        <v>32</v>
      </c>
      <c r="G29" s="3" t="s">
        <v>25</v>
      </c>
      <c r="H29" s="22" t="s">
        <v>138</v>
      </c>
      <c r="I29" s="22" t="s">
        <v>130</v>
      </c>
      <c r="J29" s="22" t="s">
        <v>73</v>
      </c>
      <c r="K29" s="85" t="s">
        <v>131</v>
      </c>
      <c r="L29" s="22" t="s">
        <v>29</v>
      </c>
      <c r="M29" s="46">
        <f>5600-5600</f>
        <v>0</v>
      </c>
    </row>
    <row r="30" spans="1:15" ht="30" hidden="1" x14ac:dyDescent="0.25">
      <c r="A30" s="63" t="s">
        <v>51</v>
      </c>
      <c r="B30" s="71" t="s">
        <v>134</v>
      </c>
      <c r="C30" s="197" t="s">
        <v>197</v>
      </c>
      <c r="D30" s="196">
        <v>2016</v>
      </c>
      <c r="E30" s="196">
        <v>2016</v>
      </c>
      <c r="F30" s="198" t="s">
        <v>32</v>
      </c>
      <c r="G30" s="3" t="s">
        <v>25</v>
      </c>
      <c r="H30" s="22" t="s">
        <v>33</v>
      </c>
      <c r="I30" s="22" t="s">
        <v>43</v>
      </c>
      <c r="J30" s="22" t="s">
        <v>73</v>
      </c>
      <c r="K30" s="85" t="s">
        <v>158</v>
      </c>
      <c r="L30" s="22" t="s">
        <v>29</v>
      </c>
      <c r="M30" s="46"/>
    </row>
    <row r="31" spans="1:15" ht="30" customHeight="1" x14ac:dyDescent="0.25">
      <c r="A31" s="63" t="s">
        <v>37</v>
      </c>
      <c r="B31" s="30" t="s">
        <v>135</v>
      </c>
      <c r="C31" s="197" t="s">
        <v>220</v>
      </c>
      <c r="D31" s="196">
        <v>2016</v>
      </c>
      <c r="E31" s="196">
        <v>2017</v>
      </c>
      <c r="F31" s="198" t="s">
        <v>140</v>
      </c>
      <c r="G31" s="3" t="s">
        <v>25</v>
      </c>
      <c r="H31" s="22" t="s">
        <v>33</v>
      </c>
      <c r="I31" s="22" t="s">
        <v>43</v>
      </c>
      <c r="J31" s="22" t="s">
        <v>73</v>
      </c>
      <c r="K31" s="85" t="s">
        <v>216</v>
      </c>
      <c r="L31" s="22" t="s">
        <v>29</v>
      </c>
      <c r="M31" s="46">
        <v>3000</v>
      </c>
    </row>
    <row r="32" spans="1:15" ht="30" hidden="1" customHeight="1" x14ac:dyDescent="0.25">
      <c r="A32" s="63" t="s">
        <v>57</v>
      </c>
      <c r="B32" s="30" t="s">
        <v>136</v>
      </c>
      <c r="C32" s="197" t="s">
        <v>124</v>
      </c>
      <c r="D32" s="196">
        <v>2016</v>
      </c>
      <c r="E32" s="196">
        <v>2017</v>
      </c>
      <c r="F32" s="198" t="s">
        <v>142</v>
      </c>
      <c r="G32" s="3" t="s">
        <v>25</v>
      </c>
      <c r="H32" s="22" t="s">
        <v>33</v>
      </c>
      <c r="I32" s="22" t="s">
        <v>43</v>
      </c>
      <c r="J32" s="22" t="s">
        <v>73</v>
      </c>
      <c r="K32" s="85" t="s">
        <v>143</v>
      </c>
      <c r="L32" s="22" t="s">
        <v>29</v>
      </c>
      <c r="M32" s="46">
        <v>0</v>
      </c>
    </row>
    <row r="33" spans="1:14" ht="30" hidden="1" x14ac:dyDescent="0.25">
      <c r="A33" s="63" t="s">
        <v>54</v>
      </c>
      <c r="B33" s="30" t="s">
        <v>83</v>
      </c>
      <c r="C33" s="197" t="s">
        <v>197</v>
      </c>
      <c r="D33" s="196">
        <v>2015</v>
      </c>
      <c r="E33" s="196">
        <v>2016</v>
      </c>
      <c r="F33" s="198" t="s">
        <v>32</v>
      </c>
      <c r="G33" s="3" t="s">
        <v>25</v>
      </c>
      <c r="H33" s="22" t="s">
        <v>33</v>
      </c>
      <c r="I33" s="22" t="s">
        <v>43</v>
      </c>
      <c r="J33" s="22" t="s">
        <v>73</v>
      </c>
      <c r="K33" s="85" t="s">
        <v>159</v>
      </c>
      <c r="L33" s="22" t="s">
        <v>29</v>
      </c>
      <c r="M33" s="46"/>
    </row>
    <row r="34" spans="1:14" ht="45" hidden="1" customHeight="1" x14ac:dyDescent="0.25">
      <c r="A34" s="63" t="s">
        <v>66</v>
      </c>
      <c r="B34" s="30" t="s">
        <v>137</v>
      </c>
      <c r="C34" s="197" t="s">
        <v>124</v>
      </c>
      <c r="D34" s="196">
        <v>2016</v>
      </c>
      <c r="E34" s="196">
        <v>2016</v>
      </c>
      <c r="F34" s="198" t="s">
        <v>32</v>
      </c>
      <c r="G34" s="3" t="s">
        <v>25</v>
      </c>
      <c r="H34" s="22" t="s">
        <v>33</v>
      </c>
      <c r="I34" s="22" t="s">
        <v>130</v>
      </c>
      <c r="J34" s="22" t="s">
        <v>73</v>
      </c>
      <c r="K34" s="85" t="s">
        <v>144</v>
      </c>
      <c r="L34" s="22" t="s">
        <v>29</v>
      </c>
      <c r="M34" s="46">
        <v>0</v>
      </c>
    </row>
    <row r="35" spans="1:14" ht="35.25" customHeight="1" x14ac:dyDescent="0.25">
      <c r="A35" s="213" t="s">
        <v>41</v>
      </c>
      <c r="B35" s="229" t="s">
        <v>132</v>
      </c>
      <c r="C35" s="219" t="s">
        <v>219</v>
      </c>
      <c r="D35" s="216">
        <v>2016</v>
      </c>
      <c r="E35" s="216">
        <v>2018</v>
      </c>
      <c r="F35" s="232" t="s">
        <v>49</v>
      </c>
      <c r="G35" s="136" t="s">
        <v>77</v>
      </c>
      <c r="H35" s="51" t="s">
        <v>18</v>
      </c>
      <c r="I35" s="51" t="s">
        <v>18</v>
      </c>
      <c r="J35" s="51" t="s">
        <v>18</v>
      </c>
      <c r="K35" s="92" t="s">
        <v>18</v>
      </c>
      <c r="L35" s="51" t="s">
        <v>18</v>
      </c>
      <c r="M35" s="70">
        <f>M36+M37+M38</f>
        <v>26202.5</v>
      </c>
    </row>
    <row r="36" spans="1:14" ht="42.75" customHeight="1" x14ac:dyDescent="0.25">
      <c r="A36" s="214"/>
      <c r="B36" s="230"/>
      <c r="C36" s="220"/>
      <c r="D36" s="217"/>
      <c r="E36" s="217"/>
      <c r="F36" s="233"/>
      <c r="G36" s="3" t="s">
        <v>25</v>
      </c>
      <c r="H36" s="22" t="s">
        <v>33</v>
      </c>
      <c r="I36" s="22" t="s">
        <v>130</v>
      </c>
      <c r="J36" s="22" t="s">
        <v>44</v>
      </c>
      <c r="K36" s="85" t="s">
        <v>160</v>
      </c>
      <c r="L36" s="22" t="s">
        <v>29</v>
      </c>
      <c r="M36" s="46">
        <v>26202.5</v>
      </c>
    </row>
    <row r="37" spans="1:14" ht="36.75" customHeight="1" x14ac:dyDescent="0.25">
      <c r="A37" s="214"/>
      <c r="B37" s="230"/>
      <c r="C37" s="220"/>
      <c r="D37" s="217"/>
      <c r="E37" s="217"/>
      <c r="F37" s="233"/>
      <c r="G37" s="137" t="s">
        <v>20</v>
      </c>
      <c r="H37" s="22" t="s">
        <v>33</v>
      </c>
      <c r="I37" s="22" t="s">
        <v>130</v>
      </c>
      <c r="J37" s="22" t="s">
        <v>44</v>
      </c>
      <c r="K37" s="85" t="s">
        <v>204</v>
      </c>
      <c r="L37" s="22" t="s">
        <v>29</v>
      </c>
      <c r="M37" s="46">
        <v>0</v>
      </c>
    </row>
    <row r="38" spans="1:14" ht="32.25" customHeight="1" x14ac:dyDescent="0.25">
      <c r="A38" s="215"/>
      <c r="B38" s="231"/>
      <c r="C38" s="221"/>
      <c r="D38" s="218"/>
      <c r="E38" s="218"/>
      <c r="F38" s="234"/>
      <c r="G38" s="3" t="s">
        <v>21</v>
      </c>
      <c r="H38" s="22" t="s">
        <v>33</v>
      </c>
      <c r="I38" s="22" t="s">
        <v>130</v>
      </c>
      <c r="J38" s="22" t="s">
        <v>44</v>
      </c>
      <c r="K38" s="85" t="s">
        <v>217</v>
      </c>
      <c r="L38" s="22" t="s">
        <v>29</v>
      </c>
      <c r="M38" s="46"/>
    </row>
    <row r="39" spans="1:14" ht="32.25" customHeight="1" x14ac:dyDescent="0.25">
      <c r="A39" s="63" t="s">
        <v>47</v>
      </c>
      <c r="B39" s="84" t="s">
        <v>211</v>
      </c>
      <c r="C39" s="197" t="s">
        <v>219</v>
      </c>
      <c r="D39" s="196">
        <v>2017</v>
      </c>
      <c r="E39" s="196">
        <v>2017</v>
      </c>
      <c r="F39" s="198" t="s">
        <v>32</v>
      </c>
      <c r="G39" s="3" t="s">
        <v>25</v>
      </c>
      <c r="H39" s="22" t="s">
        <v>33</v>
      </c>
      <c r="I39" s="22" t="s">
        <v>60</v>
      </c>
      <c r="J39" s="22" t="s">
        <v>60</v>
      </c>
      <c r="K39" s="85" t="s">
        <v>212</v>
      </c>
      <c r="L39" s="22" t="s">
        <v>29</v>
      </c>
      <c r="M39" s="46">
        <v>6000</v>
      </c>
    </row>
    <row r="40" spans="1:14" ht="45" hidden="1" x14ac:dyDescent="0.25">
      <c r="A40" s="63" t="s">
        <v>66</v>
      </c>
      <c r="B40" s="84" t="s">
        <v>148</v>
      </c>
      <c r="C40" s="197" t="s">
        <v>197</v>
      </c>
      <c r="D40" s="196">
        <v>2016</v>
      </c>
      <c r="E40" s="196">
        <v>2016</v>
      </c>
      <c r="F40" s="198" t="s">
        <v>32</v>
      </c>
      <c r="G40" s="3" t="s">
        <v>25</v>
      </c>
      <c r="H40" s="22" t="s">
        <v>33</v>
      </c>
      <c r="I40" s="22" t="s">
        <v>74</v>
      </c>
      <c r="J40" s="22" t="s">
        <v>61</v>
      </c>
      <c r="K40" s="85" t="s">
        <v>150</v>
      </c>
      <c r="L40" s="22" t="s">
        <v>29</v>
      </c>
      <c r="M40" s="46"/>
      <c r="N40" s="139"/>
    </row>
    <row r="41" spans="1:14" ht="30" x14ac:dyDescent="0.25">
      <c r="A41" s="63" t="s">
        <v>222</v>
      </c>
      <c r="B41" s="84" t="s">
        <v>172</v>
      </c>
      <c r="C41" s="197" t="s">
        <v>219</v>
      </c>
      <c r="D41" s="196">
        <v>2016</v>
      </c>
      <c r="E41" s="196">
        <v>2018</v>
      </c>
      <c r="F41" s="198" t="s">
        <v>237</v>
      </c>
      <c r="G41" s="3" t="s">
        <v>25</v>
      </c>
      <c r="H41" s="22" t="s">
        <v>33</v>
      </c>
      <c r="I41" s="22" t="s">
        <v>60</v>
      </c>
      <c r="J41" s="22" t="s">
        <v>73</v>
      </c>
      <c r="K41" s="85" t="s">
        <v>181</v>
      </c>
      <c r="L41" s="22" t="s">
        <v>29</v>
      </c>
      <c r="M41" s="46">
        <v>20000</v>
      </c>
    </row>
    <row r="42" spans="1:14" x14ac:dyDescent="0.25">
      <c r="A42" s="279" t="s">
        <v>223</v>
      </c>
      <c r="B42" s="280" t="s">
        <v>174</v>
      </c>
      <c r="C42" s="262" t="s">
        <v>219</v>
      </c>
      <c r="D42" s="263">
        <v>2016</v>
      </c>
      <c r="E42" s="263">
        <v>2017</v>
      </c>
      <c r="F42" s="264" t="s">
        <v>69</v>
      </c>
      <c r="G42" s="60" t="s">
        <v>77</v>
      </c>
      <c r="H42" s="51" t="s">
        <v>18</v>
      </c>
      <c r="I42" s="51" t="s">
        <v>18</v>
      </c>
      <c r="J42" s="51" t="s">
        <v>18</v>
      </c>
      <c r="K42" s="92" t="s">
        <v>18</v>
      </c>
      <c r="L42" s="51" t="s">
        <v>18</v>
      </c>
      <c r="M42" s="70">
        <f>M43+M44</f>
        <v>25000</v>
      </c>
    </row>
    <row r="43" spans="1:14" ht="30" x14ac:dyDescent="0.25">
      <c r="A43" s="279"/>
      <c r="B43" s="280"/>
      <c r="C43" s="262"/>
      <c r="D43" s="263"/>
      <c r="E43" s="263"/>
      <c r="F43" s="264"/>
      <c r="G43" s="206" t="s">
        <v>25</v>
      </c>
      <c r="H43" s="22" t="s">
        <v>33</v>
      </c>
      <c r="I43" s="22" t="s">
        <v>60</v>
      </c>
      <c r="J43" s="22" t="s">
        <v>61</v>
      </c>
      <c r="K43" s="85" t="s">
        <v>182</v>
      </c>
      <c r="L43" s="22" t="s">
        <v>29</v>
      </c>
      <c r="M43" s="46">
        <v>25000</v>
      </c>
    </row>
    <row r="44" spans="1:14" ht="38.25" x14ac:dyDescent="0.25">
      <c r="A44" s="279"/>
      <c r="B44" s="280"/>
      <c r="C44" s="262"/>
      <c r="D44" s="263"/>
      <c r="E44" s="263"/>
      <c r="F44" s="264"/>
      <c r="G44" s="61" t="s">
        <v>20</v>
      </c>
      <c r="H44" s="22" t="s">
        <v>33</v>
      </c>
      <c r="I44" s="22" t="s">
        <v>60</v>
      </c>
      <c r="J44" s="22" t="s">
        <v>61</v>
      </c>
      <c r="K44" s="85" t="s">
        <v>154</v>
      </c>
      <c r="L44" s="22" t="s">
        <v>29</v>
      </c>
      <c r="M44" s="46"/>
    </row>
    <row r="45" spans="1:14" ht="30" hidden="1" x14ac:dyDescent="0.25">
      <c r="A45" s="207" t="s">
        <v>178</v>
      </c>
      <c r="B45" s="208" t="s">
        <v>180</v>
      </c>
      <c r="C45" s="209" t="s">
        <v>197</v>
      </c>
      <c r="D45" s="210">
        <v>2016</v>
      </c>
      <c r="E45" s="210">
        <v>2016</v>
      </c>
      <c r="F45" s="205" t="s">
        <v>32</v>
      </c>
      <c r="G45" s="206" t="s">
        <v>25</v>
      </c>
      <c r="H45" s="22" t="s">
        <v>179</v>
      </c>
      <c r="I45" s="22" t="s">
        <v>43</v>
      </c>
      <c r="J45" s="22" t="s">
        <v>73</v>
      </c>
      <c r="K45" s="85" t="s">
        <v>183</v>
      </c>
      <c r="L45" s="22" t="s">
        <v>29</v>
      </c>
      <c r="M45" s="46"/>
    </row>
    <row r="46" spans="1:14" ht="15.75" customHeight="1" x14ac:dyDescent="0.25">
      <c r="A46" s="279" t="s">
        <v>224</v>
      </c>
      <c r="B46" s="280" t="s">
        <v>186</v>
      </c>
      <c r="C46" s="262" t="s">
        <v>219</v>
      </c>
      <c r="D46" s="263">
        <v>2016</v>
      </c>
      <c r="E46" s="263">
        <v>2017</v>
      </c>
      <c r="F46" s="264" t="s">
        <v>231</v>
      </c>
      <c r="G46" s="60" t="s">
        <v>77</v>
      </c>
      <c r="H46" s="23" t="s">
        <v>18</v>
      </c>
      <c r="I46" s="24" t="s">
        <v>18</v>
      </c>
      <c r="J46" s="24" t="s">
        <v>18</v>
      </c>
      <c r="K46" s="95" t="s">
        <v>18</v>
      </c>
      <c r="L46" s="24" t="s">
        <v>18</v>
      </c>
      <c r="M46" s="179">
        <f>M47+M48</f>
        <v>10722.5</v>
      </c>
    </row>
    <row r="47" spans="1:14" ht="30" x14ac:dyDescent="0.25">
      <c r="A47" s="279"/>
      <c r="B47" s="280"/>
      <c r="C47" s="262"/>
      <c r="D47" s="263"/>
      <c r="E47" s="263"/>
      <c r="F47" s="264"/>
      <c r="G47" s="206" t="s">
        <v>25</v>
      </c>
      <c r="H47" s="22" t="s">
        <v>33</v>
      </c>
      <c r="I47" s="22" t="s">
        <v>26</v>
      </c>
      <c r="J47" s="22" t="s">
        <v>27</v>
      </c>
      <c r="K47" s="85" t="s">
        <v>199</v>
      </c>
      <c r="L47" s="22" t="s">
        <v>29</v>
      </c>
      <c r="M47" s="69">
        <v>10722.5</v>
      </c>
    </row>
    <row r="48" spans="1:14" ht="30" hidden="1" x14ac:dyDescent="0.25">
      <c r="A48" s="279"/>
      <c r="B48" s="280"/>
      <c r="C48" s="262"/>
      <c r="D48" s="263"/>
      <c r="E48" s="263"/>
      <c r="F48" s="264"/>
      <c r="G48" s="206" t="s">
        <v>21</v>
      </c>
      <c r="H48" s="22" t="s">
        <v>33</v>
      </c>
      <c r="I48" s="22" t="s">
        <v>26</v>
      </c>
      <c r="J48" s="22" t="s">
        <v>27</v>
      </c>
      <c r="K48" s="85" t="s">
        <v>200</v>
      </c>
      <c r="L48" s="22" t="s">
        <v>29</v>
      </c>
      <c r="M48" s="69"/>
    </row>
    <row r="49" spans="1:14" ht="33" hidden="1" customHeight="1" x14ac:dyDescent="0.25">
      <c r="A49" s="207" t="s">
        <v>188</v>
      </c>
      <c r="B49" s="208" t="s">
        <v>189</v>
      </c>
      <c r="C49" s="209" t="s">
        <v>197</v>
      </c>
      <c r="D49" s="210">
        <v>2016</v>
      </c>
      <c r="E49" s="210">
        <v>2016</v>
      </c>
      <c r="F49" s="205" t="s">
        <v>32</v>
      </c>
      <c r="G49" s="206" t="s">
        <v>25</v>
      </c>
      <c r="H49" s="22" t="s">
        <v>179</v>
      </c>
      <c r="I49" s="22" t="s">
        <v>43</v>
      </c>
      <c r="J49" s="22" t="s">
        <v>44</v>
      </c>
      <c r="K49" s="85" t="s">
        <v>190</v>
      </c>
      <c r="L49" s="22" t="s">
        <v>29</v>
      </c>
      <c r="M49" s="188"/>
      <c r="N49" s="139" t="s">
        <v>203</v>
      </c>
    </row>
    <row r="50" spans="1:14" ht="33" customHeight="1" x14ac:dyDescent="0.25">
      <c r="A50" s="207" t="s">
        <v>225</v>
      </c>
      <c r="B50" s="208" t="s">
        <v>236</v>
      </c>
      <c r="C50" s="209" t="s">
        <v>219</v>
      </c>
      <c r="D50" s="210">
        <v>2016</v>
      </c>
      <c r="E50" s="210">
        <v>2017</v>
      </c>
      <c r="F50" s="205" t="s">
        <v>49</v>
      </c>
      <c r="G50" s="206" t="s">
        <v>25</v>
      </c>
      <c r="H50" s="22" t="s">
        <v>33</v>
      </c>
      <c r="I50" s="22" t="s">
        <v>43</v>
      </c>
      <c r="J50" s="22" t="s">
        <v>44</v>
      </c>
      <c r="K50" s="85" t="s">
        <v>208</v>
      </c>
      <c r="L50" s="22" t="s">
        <v>46</v>
      </c>
      <c r="M50" s="188">
        <v>30000</v>
      </c>
      <c r="N50" s="139"/>
    </row>
    <row r="51" spans="1:14" ht="75" x14ac:dyDescent="0.25">
      <c r="A51" s="207" t="s">
        <v>226</v>
      </c>
      <c r="B51" s="208" t="s">
        <v>238</v>
      </c>
      <c r="C51" s="209" t="s">
        <v>219</v>
      </c>
      <c r="D51" s="210">
        <v>2017</v>
      </c>
      <c r="E51" s="210">
        <v>2017</v>
      </c>
      <c r="F51" s="205" t="s">
        <v>32</v>
      </c>
      <c r="G51" s="206" t="s">
        <v>25</v>
      </c>
      <c r="H51" s="22" t="s">
        <v>33</v>
      </c>
      <c r="I51" s="22" t="s">
        <v>26</v>
      </c>
      <c r="J51" s="22" t="s">
        <v>27</v>
      </c>
      <c r="K51" s="85" t="s">
        <v>233</v>
      </c>
      <c r="L51" s="22" t="s">
        <v>29</v>
      </c>
      <c r="M51" s="46">
        <v>120</v>
      </c>
      <c r="N51" s="139" t="s">
        <v>202</v>
      </c>
    </row>
    <row r="52" spans="1:14" ht="60" x14ac:dyDescent="0.25">
      <c r="A52" s="207" t="s">
        <v>227</v>
      </c>
      <c r="B52" s="208" t="s">
        <v>218</v>
      </c>
      <c r="C52" s="209" t="s">
        <v>219</v>
      </c>
      <c r="D52" s="210">
        <v>2017</v>
      </c>
      <c r="E52" s="210">
        <v>2017</v>
      </c>
      <c r="F52" s="205" t="s">
        <v>32</v>
      </c>
      <c r="G52" s="206" t="s">
        <v>25</v>
      </c>
      <c r="H52" s="22" t="s">
        <v>33</v>
      </c>
      <c r="I52" s="22" t="s">
        <v>43</v>
      </c>
      <c r="J52" s="22" t="s">
        <v>73</v>
      </c>
      <c r="K52" s="85" t="s">
        <v>234</v>
      </c>
      <c r="L52" s="22" t="s">
        <v>29</v>
      </c>
      <c r="M52" s="46">
        <v>1666.3</v>
      </c>
      <c r="N52" s="195"/>
    </row>
    <row r="53" spans="1:14" ht="60" x14ac:dyDescent="0.25">
      <c r="A53" s="207" t="s">
        <v>228</v>
      </c>
      <c r="B53" s="208" t="s">
        <v>221</v>
      </c>
      <c r="C53" s="209" t="s">
        <v>219</v>
      </c>
      <c r="D53" s="210">
        <v>2017</v>
      </c>
      <c r="E53" s="210">
        <v>2017</v>
      </c>
      <c r="F53" s="205" t="s">
        <v>32</v>
      </c>
      <c r="G53" s="206" t="s">
        <v>25</v>
      </c>
      <c r="H53" s="22" t="s">
        <v>33</v>
      </c>
      <c r="I53" s="22" t="s">
        <v>43</v>
      </c>
      <c r="J53" s="22" t="s">
        <v>73</v>
      </c>
      <c r="K53" s="85" t="s">
        <v>235</v>
      </c>
      <c r="L53" s="22" t="s">
        <v>29</v>
      </c>
      <c r="M53" s="46">
        <v>5175.5</v>
      </c>
      <c r="N53" s="195"/>
    </row>
    <row r="54" spans="1:14" ht="15" customHeight="1" x14ac:dyDescent="0.25">
      <c r="A54" s="309">
        <v>2</v>
      </c>
      <c r="B54" s="310" t="s">
        <v>85</v>
      </c>
      <c r="C54" s="304" t="s">
        <v>219</v>
      </c>
      <c r="D54" s="311">
        <v>2015</v>
      </c>
      <c r="E54" s="311">
        <v>2020</v>
      </c>
      <c r="F54" s="312"/>
      <c r="G54" s="2" t="s">
        <v>17</v>
      </c>
      <c r="H54" s="23" t="s">
        <v>18</v>
      </c>
      <c r="I54" s="24" t="s">
        <v>18</v>
      </c>
      <c r="J54" s="24" t="s">
        <v>18</v>
      </c>
      <c r="K54" s="95" t="s">
        <v>18</v>
      </c>
      <c r="L54" s="24" t="s">
        <v>18</v>
      </c>
      <c r="M54" s="182">
        <f>M55+M56+M57</f>
        <v>15412.4</v>
      </c>
    </row>
    <row r="55" spans="1:14" ht="28.5" x14ac:dyDescent="0.25">
      <c r="A55" s="309"/>
      <c r="B55" s="310"/>
      <c r="C55" s="304"/>
      <c r="D55" s="311"/>
      <c r="E55" s="311"/>
      <c r="F55" s="312"/>
      <c r="G55" s="41" t="s">
        <v>19</v>
      </c>
      <c r="H55" s="23" t="s">
        <v>18</v>
      </c>
      <c r="I55" s="24" t="s">
        <v>18</v>
      </c>
      <c r="J55" s="24" t="s">
        <v>18</v>
      </c>
      <c r="K55" s="95" t="s">
        <v>18</v>
      </c>
      <c r="L55" s="24" t="s">
        <v>18</v>
      </c>
      <c r="M55" s="182">
        <f>M59+M61+M62+M63+M64+M65+M66+M67+M68+M69</f>
        <v>15412.4</v>
      </c>
    </row>
    <row r="56" spans="1:14" ht="42.75" x14ac:dyDescent="0.25">
      <c r="A56" s="309"/>
      <c r="B56" s="310"/>
      <c r="C56" s="304"/>
      <c r="D56" s="311"/>
      <c r="E56" s="311"/>
      <c r="F56" s="312"/>
      <c r="G56" s="41" t="s">
        <v>20</v>
      </c>
      <c r="H56" s="23" t="s">
        <v>18</v>
      </c>
      <c r="I56" s="24" t="s">
        <v>18</v>
      </c>
      <c r="J56" s="24" t="s">
        <v>18</v>
      </c>
      <c r="K56" s="95" t="s">
        <v>18</v>
      </c>
      <c r="L56" s="24" t="s">
        <v>18</v>
      </c>
      <c r="M56" s="183">
        <v>0</v>
      </c>
    </row>
    <row r="57" spans="1:14" ht="28.5" x14ac:dyDescent="0.25">
      <c r="A57" s="309"/>
      <c r="B57" s="310"/>
      <c r="C57" s="304"/>
      <c r="D57" s="311"/>
      <c r="E57" s="311"/>
      <c r="F57" s="312"/>
      <c r="G57" s="41" t="s">
        <v>21</v>
      </c>
      <c r="H57" s="23" t="s">
        <v>18</v>
      </c>
      <c r="I57" s="24" t="s">
        <v>18</v>
      </c>
      <c r="J57" s="24" t="s">
        <v>18</v>
      </c>
      <c r="K57" s="95" t="s">
        <v>18</v>
      </c>
      <c r="L57" s="24" t="s">
        <v>18</v>
      </c>
      <c r="M57" s="183">
        <f>M60</f>
        <v>0</v>
      </c>
    </row>
    <row r="58" spans="1:14" ht="18" hidden="1" customHeight="1" x14ac:dyDescent="0.25">
      <c r="A58" s="279"/>
      <c r="B58" s="282" t="s">
        <v>87</v>
      </c>
      <c r="C58" s="262" t="s">
        <v>124</v>
      </c>
      <c r="D58" s="263">
        <v>2015</v>
      </c>
      <c r="E58" s="263">
        <v>2018</v>
      </c>
      <c r="F58" s="264" t="s">
        <v>88</v>
      </c>
      <c r="G58" s="55" t="s">
        <v>17</v>
      </c>
      <c r="H58" s="56" t="s">
        <v>18</v>
      </c>
      <c r="I58" s="56" t="s">
        <v>18</v>
      </c>
      <c r="J58" s="56" t="s">
        <v>18</v>
      </c>
      <c r="K58" s="96" t="s">
        <v>18</v>
      </c>
      <c r="L58" s="56" t="s">
        <v>18</v>
      </c>
      <c r="M58" s="184">
        <f>M59+M60</f>
        <v>0</v>
      </c>
    </row>
    <row r="59" spans="1:14" ht="30" hidden="1" x14ac:dyDescent="0.25">
      <c r="A59" s="279"/>
      <c r="B59" s="282"/>
      <c r="C59" s="262"/>
      <c r="D59" s="263"/>
      <c r="E59" s="263"/>
      <c r="F59" s="264"/>
      <c r="G59" s="3" t="s">
        <v>25</v>
      </c>
      <c r="H59" s="22" t="s">
        <v>33</v>
      </c>
      <c r="I59" s="22" t="s">
        <v>26</v>
      </c>
      <c r="J59" s="22" t="s">
        <v>27</v>
      </c>
      <c r="K59" s="85" t="s">
        <v>89</v>
      </c>
      <c r="L59" s="22" t="s">
        <v>29</v>
      </c>
      <c r="M59" s="69"/>
    </row>
    <row r="60" spans="1:14" ht="30" hidden="1" x14ac:dyDescent="0.25">
      <c r="A60" s="279"/>
      <c r="B60" s="282"/>
      <c r="C60" s="262"/>
      <c r="D60" s="263"/>
      <c r="E60" s="263"/>
      <c r="F60" s="264"/>
      <c r="G60" s="3" t="s">
        <v>21</v>
      </c>
      <c r="H60" s="22" t="s">
        <v>33</v>
      </c>
      <c r="I60" s="22" t="s">
        <v>26</v>
      </c>
      <c r="J60" s="22" t="s">
        <v>27</v>
      </c>
      <c r="K60" s="91" t="s">
        <v>129</v>
      </c>
      <c r="L60" s="22" t="s">
        <v>29</v>
      </c>
      <c r="M60" s="69"/>
    </row>
    <row r="61" spans="1:14" ht="31.5" hidden="1" customHeight="1" x14ac:dyDescent="0.25">
      <c r="A61" s="25"/>
      <c r="B61" s="3" t="s">
        <v>91</v>
      </c>
      <c r="C61" s="209" t="s">
        <v>124</v>
      </c>
      <c r="D61" s="206">
        <v>2015</v>
      </c>
      <c r="E61" s="206">
        <v>2017</v>
      </c>
      <c r="F61" s="42" t="s">
        <v>123</v>
      </c>
      <c r="G61" s="3" t="s">
        <v>25</v>
      </c>
      <c r="H61" s="22" t="s">
        <v>33</v>
      </c>
      <c r="I61" s="22" t="s">
        <v>26</v>
      </c>
      <c r="J61" s="22" t="s">
        <v>27</v>
      </c>
      <c r="K61" s="85" t="s">
        <v>92</v>
      </c>
      <c r="L61" s="22" t="s">
        <v>29</v>
      </c>
      <c r="M61" s="69"/>
    </row>
    <row r="62" spans="1:14" ht="45" hidden="1" x14ac:dyDescent="0.25">
      <c r="A62" s="25" t="s">
        <v>86</v>
      </c>
      <c r="B62" s="13" t="s">
        <v>94</v>
      </c>
      <c r="C62" s="209" t="s">
        <v>197</v>
      </c>
      <c r="D62" s="206">
        <v>2015</v>
      </c>
      <c r="E62" s="206">
        <v>2016</v>
      </c>
      <c r="F62" s="42" t="s">
        <v>95</v>
      </c>
      <c r="G62" s="3" t="s">
        <v>25</v>
      </c>
      <c r="H62" s="22" t="s">
        <v>33</v>
      </c>
      <c r="I62" s="22" t="s">
        <v>43</v>
      </c>
      <c r="J62" s="22" t="s">
        <v>73</v>
      </c>
      <c r="K62" s="85" t="s">
        <v>161</v>
      </c>
      <c r="L62" s="22" t="s">
        <v>29</v>
      </c>
      <c r="M62" s="69"/>
    </row>
    <row r="63" spans="1:14" ht="75" x14ac:dyDescent="0.25">
      <c r="A63" s="25" t="s">
        <v>86</v>
      </c>
      <c r="B63" s="13" t="s">
        <v>97</v>
      </c>
      <c r="C63" s="209" t="s">
        <v>219</v>
      </c>
      <c r="D63" s="206">
        <v>2015</v>
      </c>
      <c r="E63" s="206">
        <v>2017</v>
      </c>
      <c r="F63" s="42" t="s">
        <v>98</v>
      </c>
      <c r="G63" s="3" t="s">
        <v>25</v>
      </c>
      <c r="H63" s="22" t="s">
        <v>33</v>
      </c>
      <c r="I63" s="22" t="s">
        <v>43</v>
      </c>
      <c r="J63" s="22" t="s">
        <v>73</v>
      </c>
      <c r="K63" s="85" t="s">
        <v>162</v>
      </c>
      <c r="L63" s="22" t="s">
        <v>29</v>
      </c>
      <c r="M63" s="46">
        <v>15412.4</v>
      </c>
    </row>
    <row r="64" spans="1:14" ht="60" hidden="1" x14ac:dyDescent="0.25">
      <c r="A64" s="25"/>
      <c r="B64" s="13" t="s">
        <v>99</v>
      </c>
      <c r="C64" s="209" t="s">
        <v>124</v>
      </c>
      <c r="D64" s="206">
        <v>2015</v>
      </c>
      <c r="E64" s="206">
        <v>2015</v>
      </c>
      <c r="F64" s="42" t="s">
        <v>100</v>
      </c>
      <c r="G64" s="3" t="s">
        <v>25</v>
      </c>
      <c r="H64" s="22" t="s">
        <v>33</v>
      </c>
      <c r="I64" s="22" t="s">
        <v>43</v>
      </c>
      <c r="J64" s="22" t="s">
        <v>73</v>
      </c>
      <c r="K64" s="85" t="s">
        <v>101</v>
      </c>
      <c r="L64" s="22" t="s">
        <v>29</v>
      </c>
      <c r="M64" s="46">
        <f>5160.1-336.5+336.5-5160.1</f>
        <v>0</v>
      </c>
    </row>
    <row r="65" spans="1:13" ht="45" hidden="1" x14ac:dyDescent="0.25">
      <c r="A65" s="25"/>
      <c r="B65" s="13" t="s">
        <v>102</v>
      </c>
      <c r="C65" s="209" t="s">
        <v>124</v>
      </c>
      <c r="D65" s="206">
        <v>2015</v>
      </c>
      <c r="E65" s="206">
        <v>2015</v>
      </c>
      <c r="F65" s="42" t="s">
        <v>32</v>
      </c>
      <c r="G65" s="3" t="s">
        <v>25</v>
      </c>
      <c r="H65" s="22" t="s">
        <v>33</v>
      </c>
      <c r="I65" s="22" t="s">
        <v>43</v>
      </c>
      <c r="J65" s="22" t="s">
        <v>73</v>
      </c>
      <c r="K65" s="85" t="s">
        <v>103</v>
      </c>
      <c r="L65" s="22" t="s">
        <v>29</v>
      </c>
      <c r="M65" s="46">
        <f>5000-3203.3+3203.3-5000</f>
        <v>0</v>
      </c>
    </row>
    <row r="66" spans="1:13" ht="45" hidden="1" x14ac:dyDescent="0.25">
      <c r="A66" s="207" t="s">
        <v>93</v>
      </c>
      <c r="B66" s="204" t="s">
        <v>139</v>
      </c>
      <c r="C66" s="209" t="s">
        <v>124</v>
      </c>
      <c r="D66" s="206">
        <v>2016</v>
      </c>
      <c r="E66" s="206">
        <v>2018</v>
      </c>
      <c r="F66" s="212" t="s">
        <v>145</v>
      </c>
      <c r="G66" s="3" t="s">
        <v>25</v>
      </c>
      <c r="H66" s="22" t="s">
        <v>33</v>
      </c>
      <c r="I66" s="22" t="s">
        <v>43</v>
      </c>
      <c r="J66" s="22" t="s">
        <v>73</v>
      </c>
      <c r="K66" s="85" t="s">
        <v>89</v>
      </c>
      <c r="L66" s="66" t="s">
        <v>29</v>
      </c>
      <c r="M66" s="185"/>
    </row>
    <row r="67" spans="1:13" ht="30" hidden="1" x14ac:dyDescent="0.25">
      <c r="A67" s="25" t="s">
        <v>93</v>
      </c>
      <c r="B67" s="115" t="s">
        <v>125</v>
      </c>
      <c r="C67" s="209" t="s">
        <v>197</v>
      </c>
      <c r="D67" s="206">
        <v>2015</v>
      </c>
      <c r="E67" s="206">
        <v>2016</v>
      </c>
      <c r="F67" s="42" t="s">
        <v>126</v>
      </c>
      <c r="G67" s="3" t="s">
        <v>25</v>
      </c>
      <c r="H67" s="64" t="s">
        <v>33</v>
      </c>
      <c r="I67" s="64" t="s">
        <v>43</v>
      </c>
      <c r="J67" s="64" t="s">
        <v>73</v>
      </c>
      <c r="K67" s="97" t="s">
        <v>163</v>
      </c>
      <c r="L67" s="68" t="s">
        <v>29</v>
      </c>
      <c r="M67" s="186"/>
    </row>
    <row r="68" spans="1:13" ht="90" hidden="1" x14ac:dyDescent="0.25">
      <c r="A68" s="25" t="s">
        <v>96</v>
      </c>
      <c r="B68" s="115" t="s">
        <v>170</v>
      </c>
      <c r="C68" s="209" t="s">
        <v>197</v>
      </c>
      <c r="D68" s="206">
        <v>2016</v>
      </c>
      <c r="E68" s="206">
        <v>2016</v>
      </c>
      <c r="F68" s="42" t="s">
        <v>32</v>
      </c>
      <c r="G68" s="3" t="s">
        <v>25</v>
      </c>
      <c r="H68" s="64" t="s">
        <v>33</v>
      </c>
      <c r="I68" s="64" t="s">
        <v>26</v>
      </c>
      <c r="J68" s="64" t="s">
        <v>27</v>
      </c>
      <c r="K68" s="103" t="s">
        <v>169</v>
      </c>
      <c r="L68" s="68" t="s">
        <v>29</v>
      </c>
      <c r="M68" s="185"/>
    </row>
    <row r="69" spans="1:13" ht="60" hidden="1" x14ac:dyDescent="0.25">
      <c r="A69" s="25" t="s">
        <v>193</v>
      </c>
      <c r="B69" s="115" t="s">
        <v>194</v>
      </c>
      <c r="C69" s="209" t="s">
        <v>197</v>
      </c>
      <c r="D69" s="206">
        <v>2016</v>
      </c>
      <c r="E69" s="206">
        <v>2016</v>
      </c>
      <c r="F69" s="42" t="s">
        <v>49</v>
      </c>
      <c r="G69" s="3" t="s">
        <v>25</v>
      </c>
      <c r="H69" s="64" t="s">
        <v>33</v>
      </c>
      <c r="I69" s="64" t="s">
        <v>26</v>
      </c>
      <c r="J69" s="64" t="s">
        <v>27</v>
      </c>
      <c r="K69" s="103" t="s">
        <v>195</v>
      </c>
      <c r="L69" s="68" t="s">
        <v>46</v>
      </c>
      <c r="M69" s="187"/>
    </row>
    <row r="70" spans="1:13" ht="14.25" customHeight="1" x14ac:dyDescent="0.25">
      <c r="A70" s="302">
        <v>3</v>
      </c>
      <c r="B70" s="303" t="s">
        <v>104</v>
      </c>
      <c r="C70" s="304" t="s">
        <v>219</v>
      </c>
      <c r="D70" s="306">
        <v>2015</v>
      </c>
      <c r="E70" s="306">
        <v>2020</v>
      </c>
      <c r="F70" s="307"/>
      <c r="G70" s="41" t="s">
        <v>17</v>
      </c>
      <c r="H70" s="23" t="s">
        <v>18</v>
      </c>
      <c r="I70" s="24" t="s">
        <v>18</v>
      </c>
      <c r="J70" s="24" t="s">
        <v>18</v>
      </c>
      <c r="K70" s="95" t="s">
        <v>18</v>
      </c>
      <c r="L70" s="24" t="s">
        <v>18</v>
      </c>
      <c r="M70" s="182">
        <f>M71</f>
        <v>31720</v>
      </c>
    </row>
    <row r="71" spans="1:13" ht="28.5" x14ac:dyDescent="0.25">
      <c r="A71" s="302"/>
      <c r="B71" s="303"/>
      <c r="C71" s="305"/>
      <c r="D71" s="266"/>
      <c r="E71" s="266"/>
      <c r="F71" s="308"/>
      <c r="G71" s="41" t="s">
        <v>19</v>
      </c>
      <c r="H71" s="23" t="s">
        <v>18</v>
      </c>
      <c r="I71" s="24" t="s">
        <v>18</v>
      </c>
      <c r="J71" s="24" t="s">
        <v>18</v>
      </c>
      <c r="K71" s="95" t="s">
        <v>18</v>
      </c>
      <c r="L71" s="24" t="s">
        <v>18</v>
      </c>
      <c r="M71" s="182">
        <f>M72+M73+M75+M78+M76+M77</f>
        <v>31720</v>
      </c>
    </row>
    <row r="72" spans="1:13" ht="45" x14ac:dyDescent="0.25">
      <c r="A72" s="25" t="s">
        <v>105</v>
      </c>
      <c r="B72" s="3" t="s">
        <v>106</v>
      </c>
      <c r="C72" s="209" t="s">
        <v>219</v>
      </c>
      <c r="D72" s="206">
        <v>2015</v>
      </c>
      <c r="E72" s="206">
        <v>2020</v>
      </c>
      <c r="F72" s="42" t="s">
        <v>107</v>
      </c>
      <c r="G72" s="3" t="s">
        <v>25</v>
      </c>
      <c r="H72" s="22" t="s">
        <v>33</v>
      </c>
      <c r="I72" s="22" t="s">
        <v>26</v>
      </c>
      <c r="J72" s="22" t="s">
        <v>108</v>
      </c>
      <c r="K72" s="85" t="s">
        <v>164</v>
      </c>
      <c r="L72" s="22" t="s">
        <v>109</v>
      </c>
      <c r="M72" s="188">
        <v>18918.3</v>
      </c>
    </row>
    <row r="73" spans="1:13" ht="91.5" customHeight="1" x14ac:dyDescent="0.25">
      <c r="A73" s="25" t="s">
        <v>110</v>
      </c>
      <c r="B73" s="3" t="s">
        <v>111</v>
      </c>
      <c r="C73" s="197" t="s">
        <v>196</v>
      </c>
      <c r="D73" s="202">
        <v>2015</v>
      </c>
      <c r="E73" s="202">
        <v>2020</v>
      </c>
      <c r="F73" s="32" t="s">
        <v>112</v>
      </c>
      <c r="G73" s="3" t="s">
        <v>25</v>
      </c>
      <c r="H73" s="22" t="s">
        <v>33</v>
      </c>
      <c r="I73" s="22" t="s">
        <v>26</v>
      </c>
      <c r="J73" s="22" t="s">
        <v>108</v>
      </c>
      <c r="K73" s="85" t="s">
        <v>165</v>
      </c>
      <c r="L73" s="22" t="s">
        <v>46</v>
      </c>
      <c r="M73" s="46">
        <f>1264.5+1000</f>
        <v>2264.5</v>
      </c>
    </row>
    <row r="74" spans="1:13" ht="75" hidden="1" x14ac:dyDescent="0.25">
      <c r="A74" s="25" t="s">
        <v>113</v>
      </c>
      <c r="B74" s="3" t="s">
        <v>114</v>
      </c>
      <c r="C74" s="197" t="s">
        <v>196</v>
      </c>
      <c r="D74" s="202">
        <v>2015</v>
      </c>
      <c r="E74" s="202">
        <v>2017</v>
      </c>
      <c r="F74" s="42"/>
      <c r="G74" s="3" t="s">
        <v>25</v>
      </c>
      <c r="H74" s="22"/>
      <c r="I74" s="22"/>
      <c r="J74" s="22"/>
      <c r="K74" s="85"/>
      <c r="L74" s="22"/>
      <c r="M74" s="69"/>
    </row>
    <row r="75" spans="1:13" ht="75" x14ac:dyDescent="0.25">
      <c r="A75" s="25" t="s">
        <v>113</v>
      </c>
      <c r="B75" s="3" t="s">
        <v>115</v>
      </c>
      <c r="C75" s="197" t="s">
        <v>196</v>
      </c>
      <c r="D75" s="202">
        <v>2015</v>
      </c>
      <c r="E75" s="202">
        <v>2020</v>
      </c>
      <c r="F75" s="42" t="s">
        <v>116</v>
      </c>
      <c r="G75" s="3" t="s">
        <v>25</v>
      </c>
      <c r="H75" s="22" t="s">
        <v>33</v>
      </c>
      <c r="I75" s="22" t="s">
        <v>26</v>
      </c>
      <c r="J75" s="22" t="s">
        <v>108</v>
      </c>
      <c r="K75" s="85" t="s">
        <v>166</v>
      </c>
      <c r="L75" s="22" t="s">
        <v>46</v>
      </c>
      <c r="M75" s="46">
        <v>450</v>
      </c>
    </row>
    <row r="76" spans="1:13" ht="75" hidden="1" x14ac:dyDescent="0.25">
      <c r="A76" s="25" t="s">
        <v>117</v>
      </c>
      <c r="B76" s="30" t="s">
        <v>114</v>
      </c>
      <c r="C76" s="197" t="s">
        <v>196</v>
      </c>
      <c r="D76" s="202">
        <v>2015</v>
      </c>
      <c r="E76" s="202">
        <v>2015</v>
      </c>
      <c r="F76" s="42" t="s">
        <v>146</v>
      </c>
      <c r="G76" s="3" t="s">
        <v>25</v>
      </c>
      <c r="H76" s="22" t="s">
        <v>33</v>
      </c>
      <c r="I76" s="22" t="s">
        <v>43</v>
      </c>
      <c r="J76" s="22" t="s">
        <v>44</v>
      </c>
      <c r="K76" s="85" t="s">
        <v>167</v>
      </c>
      <c r="L76" s="22" t="s">
        <v>46</v>
      </c>
      <c r="M76" s="46">
        <v>0</v>
      </c>
    </row>
    <row r="77" spans="1:13" ht="75" hidden="1" x14ac:dyDescent="0.25">
      <c r="A77" s="25" t="s">
        <v>113</v>
      </c>
      <c r="B77" s="30" t="s">
        <v>175</v>
      </c>
      <c r="C77" s="197" t="s">
        <v>196</v>
      </c>
      <c r="D77" s="202">
        <v>2016</v>
      </c>
      <c r="E77" s="202">
        <v>2016</v>
      </c>
      <c r="F77" s="42"/>
      <c r="G77" s="3" t="s">
        <v>25</v>
      </c>
      <c r="H77" s="22" t="s">
        <v>33</v>
      </c>
      <c r="I77" s="22" t="s">
        <v>61</v>
      </c>
      <c r="J77" s="22" t="s">
        <v>176</v>
      </c>
      <c r="K77" s="85" t="s">
        <v>177</v>
      </c>
      <c r="L77" s="22" t="s">
        <v>46</v>
      </c>
      <c r="M77" s="46">
        <v>0</v>
      </c>
    </row>
    <row r="78" spans="1:13" ht="45" x14ac:dyDescent="0.25">
      <c r="A78" s="25" t="s">
        <v>117</v>
      </c>
      <c r="B78" s="3" t="s">
        <v>118</v>
      </c>
      <c r="C78" s="199" t="s">
        <v>133</v>
      </c>
      <c r="D78" s="202">
        <v>2015</v>
      </c>
      <c r="E78" s="202">
        <v>2020</v>
      </c>
      <c r="F78" s="42" t="s">
        <v>119</v>
      </c>
      <c r="G78" s="3" t="s">
        <v>25</v>
      </c>
      <c r="H78" s="22" t="s">
        <v>33</v>
      </c>
      <c r="I78" s="22" t="s">
        <v>26</v>
      </c>
      <c r="J78" s="22" t="s">
        <v>108</v>
      </c>
      <c r="K78" s="85" t="s">
        <v>168</v>
      </c>
      <c r="L78" s="22" t="s">
        <v>120</v>
      </c>
      <c r="M78" s="188">
        <v>10087.200000000001</v>
      </c>
    </row>
    <row r="79" spans="1:13" ht="15.75" x14ac:dyDescent="0.25">
      <c r="A79" s="33"/>
      <c r="B79" s="35" t="s">
        <v>121</v>
      </c>
      <c r="C79" s="33"/>
      <c r="D79" s="34"/>
      <c r="E79" s="34"/>
      <c r="F79" s="34"/>
      <c r="G79" s="33"/>
      <c r="H79" s="33"/>
      <c r="I79" s="16"/>
      <c r="J79" s="16"/>
      <c r="K79" s="98"/>
      <c r="L79" s="16"/>
      <c r="M79" s="112">
        <f>M70+M54+M10</f>
        <v>624371.90500000003</v>
      </c>
    </row>
    <row r="80" spans="1:13" ht="15.75" x14ac:dyDescent="0.25">
      <c r="A80" s="36"/>
      <c r="B80" s="37"/>
      <c r="C80" s="36"/>
      <c r="D80" s="38"/>
      <c r="E80" s="38"/>
      <c r="F80" s="38"/>
      <c r="G80" s="36"/>
      <c r="H80" s="36"/>
      <c r="I80" s="39"/>
      <c r="J80" s="39"/>
      <c r="K80" s="99"/>
      <c r="L80" s="39"/>
      <c r="M80" s="40"/>
    </row>
    <row r="81" spans="1:13" x14ac:dyDescent="0.25">
      <c r="A81" s="36"/>
      <c r="K81" s="1"/>
      <c r="M81" s="40"/>
    </row>
    <row r="82" spans="1:13" ht="18.75" x14ac:dyDescent="0.3">
      <c r="B82" s="17" t="s">
        <v>122</v>
      </c>
      <c r="C82" s="17"/>
      <c r="D82" s="17"/>
      <c r="E82" s="17"/>
      <c r="G82" s="101"/>
      <c r="H82" s="101"/>
      <c r="I82" s="101"/>
      <c r="J82" s="101"/>
      <c r="K82" s="18" t="s">
        <v>184</v>
      </c>
      <c r="L82" s="101"/>
    </row>
    <row r="83" spans="1:13" ht="18.75" x14ac:dyDescent="0.3">
      <c r="A83" s="17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18"/>
    </row>
  </sheetData>
  <protectedRanges>
    <protectedRange sqref="A4:M8" name="Диапазон1"/>
  </protectedRanges>
  <mergeCells count="77">
    <mergeCell ref="I1:M1"/>
    <mergeCell ref="I2:M2"/>
    <mergeCell ref="A3:M3"/>
    <mergeCell ref="A4:B5"/>
    <mergeCell ref="C4:M4"/>
    <mergeCell ref="C5:M5"/>
    <mergeCell ref="G6:G7"/>
    <mergeCell ref="H6:L6"/>
    <mergeCell ref="M6:M7"/>
    <mergeCell ref="A10:A13"/>
    <mergeCell ref="B10:B13"/>
    <mergeCell ref="C10:C13"/>
    <mergeCell ref="D10:D13"/>
    <mergeCell ref="E10:E13"/>
    <mergeCell ref="F10:F13"/>
    <mergeCell ref="A6:A7"/>
    <mergeCell ref="B6:B7"/>
    <mergeCell ref="C6:C7"/>
    <mergeCell ref="D6:D7"/>
    <mergeCell ref="E6:E7"/>
    <mergeCell ref="F6:F7"/>
    <mergeCell ref="F18:F20"/>
    <mergeCell ref="A16:A17"/>
    <mergeCell ref="B16:B17"/>
    <mergeCell ref="C16:C17"/>
    <mergeCell ref="D16:D17"/>
    <mergeCell ref="E16:E17"/>
    <mergeCell ref="F16:F17"/>
    <mergeCell ref="A18:A20"/>
    <mergeCell ref="B18:B20"/>
    <mergeCell ref="C18:C20"/>
    <mergeCell ref="D18:D20"/>
    <mergeCell ref="E18:E20"/>
    <mergeCell ref="G23:G24"/>
    <mergeCell ref="A35:A38"/>
    <mergeCell ref="B35:B38"/>
    <mergeCell ref="C35:C38"/>
    <mergeCell ref="D35:D38"/>
    <mergeCell ref="E35:E38"/>
    <mergeCell ref="F35:F38"/>
    <mergeCell ref="A21:A26"/>
    <mergeCell ref="B21:B26"/>
    <mergeCell ref="C21:C26"/>
    <mergeCell ref="D21:D26"/>
    <mergeCell ref="E21:E26"/>
    <mergeCell ref="F21:F26"/>
    <mergeCell ref="F46:F48"/>
    <mergeCell ref="A42:A44"/>
    <mergeCell ref="B42:B44"/>
    <mergeCell ref="C42:C44"/>
    <mergeCell ref="D42:D44"/>
    <mergeCell ref="E42:E44"/>
    <mergeCell ref="F42:F44"/>
    <mergeCell ref="A46:A48"/>
    <mergeCell ref="B46:B48"/>
    <mergeCell ref="C46:C48"/>
    <mergeCell ref="D46:D48"/>
    <mergeCell ref="E46:E48"/>
    <mergeCell ref="F58:F60"/>
    <mergeCell ref="A54:A57"/>
    <mergeCell ref="B54:B57"/>
    <mergeCell ref="C54:C57"/>
    <mergeCell ref="D54:D57"/>
    <mergeCell ref="E54:E57"/>
    <mergeCell ref="F54:F57"/>
    <mergeCell ref="A58:A60"/>
    <mergeCell ref="B58:B60"/>
    <mergeCell ref="C58:C60"/>
    <mergeCell ref="D58:D60"/>
    <mergeCell ref="E58:E60"/>
    <mergeCell ref="B83:L83"/>
    <mergeCell ref="A70:A71"/>
    <mergeCell ref="B70:B71"/>
    <mergeCell ref="C70:C71"/>
    <mergeCell ref="D70:D71"/>
    <mergeCell ref="E70:E71"/>
    <mergeCell ref="F70:F71"/>
  </mergeCells>
  <pageMargins left="0.39370078740157483" right="0.39370078740157483" top="0.15748031496062992" bottom="0.15748031496062992" header="0.19685039370078741" footer="0.15748031496062992"/>
  <pageSetup paperSize="9" scale="86" orientation="landscape" r:id="rId1"/>
  <rowBreaks count="2" manualBreakCount="2">
    <brk id="34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на конец 2016 года</vt:lpstr>
      <vt:lpstr>в соответствие с бюджетом</vt:lpstr>
      <vt:lpstr>на февральскую</vt:lpstr>
      <vt:lpstr>'в соответствие с бюджетом'!Заголовки_для_печати</vt:lpstr>
      <vt:lpstr>'на конец 2016 года'!Заголовки_для_печати</vt:lpstr>
      <vt:lpstr>'на февральскую'!Заголовки_для_печати</vt:lpstr>
      <vt:lpstr>'в соответствие с бюджетом'!Область_печати</vt:lpstr>
      <vt:lpstr>'на конец 2016 года'!Область_печати</vt:lpstr>
      <vt:lpstr>'на февральскую'!Область_печати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Протокольная часть</cp:lastModifiedBy>
  <cp:lastPrinted>2017-02-20T11:34:30Z</cp:lastPrinted>
  <dcterms:created xsi:type="dcterms:W3CDTF">2015-04-16T11:15:46Z</dcterms:created>
  <dcterms:modified xsi:type="dcterms:W3CDTF">2017-03-07T07:05:03Z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