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3"/>
  </bookViews>
  <sheets>
    <sheet name="прил 10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</sheets>
  <definedNames>
    <definedName name="_xlnm.Print_Titles" localSheetId="1">'2015'!$7:$10</definedName>
    <definedName name="_xlnm.Print_Titles" localSheetId="2">'2016'!$11:$15</definedName>
    <definedName name="_xlnm.Print_Titles" localSheetId="3">'2017'!$8:$12</definedName>
    <definedName name="_xlnm.Print_Titles" localSheetId="4">'2018'!$8:$12</definedName>
    <definedName name="_xlnm.Print_Titles" localSheetId="5">'2019'!$8:$12</definedName>
    <definedName name="_xlnm.Print_Titles" localSheetId="6">'2020'!$8:$12</definedName>
    <definedName name="_xlnm.Print_Area" localSheetId="1">'2015'!$A$1:$K$61</definedName>
  </definedNames>
  <calcPr fullCalcOnLoad="1" fullPrecision="0"/>
</workbook>
</file>

<file path=xl/sharedStrings.xml><?xml version="1.0" encoding="utf-8"?>
<sst xmlns="http://schemas.openxmlformats.org/spreadsheetml/2006/main" count="1981" uniqueCount="105">
  <si>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</si>
  <si>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</si>
  <si>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</si>
  <si>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</si>
  <si>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</si>
  <si>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</si>
  <si>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Планируемый объем средств на реализацию государственной 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</si>
  <si>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</si>
  <si>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</si>
  <si>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</si>
  <si>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</si>
  <si>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%</t>
  </si>
  <si>
    <t>х</t>
  </si>
  <si>
    <t>Итоговое значение (по Программе)</t>
  </si>
  <si>
    <t>тыс. руб.</t>
  </si>
  <si>
    <t>Итоговое значение (по подпрограмме N 1)</t>
  </si>
  <si>
    <t>Итоговое значение (по подпрограмме N 2)</t>
  </si>
  <si>
    <t>тыс.руб.</t>
  </si>
  <si>
    <t>Итоговое значение (по подпрограмме N 3)</t>
  </si>
  <si>
    <t>Итоговое значение (по подпрограмме N 4)</t>
  </si>
  <si>
    <t>Подпрограмма 4 "Совершенствование эксплуатации зданий и сооружений и укрепление материально-технической базы муниципальных бюджетных учреждений социального обслуживания, в отношении которых функции и полномочия учредителя осуществляет Социальное управление города Пензы"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</si>
  <si>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</si>
  <si>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</si>
  <si>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</si>
  <si>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</si>
  <si>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2015 год</t>
  </si>
  <si>
    <t>2016 год</t>
  </si>
  <si>
    <t>2017 год</t>
  </si>
  <si>
    <t>на 2016 год</t>
  </si>
  <si>
    <t>на 2017 год</t>
  </si>
  <si>
    <t>Планируемый показатель эффективности муниципальной программы по годам реализации</t>
  </si>
  <si>
    <t>Итоговое значение (по подпрограмме N 5)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</si>
  <si>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</si>
  <si>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</si>
  <si>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</si>
  <si>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</si>
  <si>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</si>
  <si>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Подпрограмма 1 «Эксплуатация сети дорог общего пользования местного значения в границах городского округа Пенза»</t>
  </si>
  <si>
    <t>Уровень поддержания системы маршрутного ориентирования участников дорожного движения в соответствии с нормативными требованиями</t>
  </si>
  <si>
    <t>Уровень освещенности улиц города Пензы</t>
  </si>
  <si>
    <t>Обеспечение надлежащего содержание  городских лесов, расположенных в границах города Пензы</t>
  </si>
  <si>
    <t>Уровень  ликвидации несанкционированных свалок, вывоза мусора и снега в районах города Пензы</t>
  </si>
  <si>
    <t>Доля тепловых сетей капитально отремонтированных за отчетный период, из всех сетей находящихся на балансе МКП «Теплоснабжение»</t>
  </si>
  <si>
    <t>Уровень освоения бюджетных средств в общей сумме средств выделенных на реализацию программы</t>
  </si>
  <si>
    <t>Уровень отремонтированного муниципального жилого фонда</t>
  </si>
  <si>
    <t>Уровень освоения средств предусмотренных на обеспечение сохранности МКД муниципального жилищного фонда города Пензы.</t>
  </si>
  <si>
    <t>Планируемый объем средств на реализацию муниципальной программы</t>
  </si>
  <si>
    <t>Уровень освоения средств Фонда содействия реформированию ЖКХ.</t>
  </si>
  <si>
    <t>Итоговое значение (по подпрограмме N 6)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</si>
  <si>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</si>
  <si>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Уровень обеспечения надлежащего содержания ливне-дренажных сетей, автомобильных дорог общего пользования, площадей, тротуаров, остановок общественного транспорта, подземных переходов, пешеходных лестниц, мостов и путепроводов в г. Пензе</t>
  </si>
  <si>
    <t>Доля обеспечения надлежащего содержания  городских лесов, к общему количеству лесов расположенных в границах города Пензы</t>
  </si>
  <si>
    <t>Доля хоккейных площадок в отношении которых проводятся мероприятия по содержанию, к отношению общего числа площадок находящихся на балансе МКУ «Департамент ЖКХ г. Пензы»</t>
  </si>
  <si>
    <t xml:space="preserve"> Уровень удовлетворенности населения содержанием мест захоронения</t>
  </si>
  <si>
    <t>Уровень удовлетворенности населения озеленением благоустройством скверов, бульваров и содержанием памятников на территории г. Пензы</t>
  </si>
  <si>
    <t>Первый заместитель главы администрации</t>
  </si>
  <si>
    <t>Итоговое значение:</t>
  </si>
  <si>
    <t>Коэффициент влияния подпрограммы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</si>
  <si>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</si>
  <si>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</si>
  <si>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</si>
  <si>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Уровень выполнения наказов избирателей, поступивших депутатам Пензенской городской Думы;</t>
  </si>
  <si>
    <t>Доля тепловых сетей, капитально отремонтированных за отчетный период, из всех сетей находящихся на балансе МКП «Теплоснабжение»</t>
  </si>
  <si>
    <t>Уровень освоения бюджетных средств в общей сумме средств, выделенных на реализацию программы</t>
  </si>
  <si>
    <t>Уровень освоения средств, предусмотренных на обеспечение сохранности МКД муниципального жилищного фонда города Пензы.</t>
  </si>
  <si>
    <t>Уровень удовлетворенности населения озеленением, благоустройством скверов, бульваров и содержанием памятников на территории г. Пензы</t>
  </si>
  <si>
    <t>Доля хоккейных площадок, в отношении которых проводятся мероприятия по содержанию, к отношению общего числа площадок находящихся на балансе МКУ «Департамент ЖКХ г. Пензы»</t>
  </si>
  <si>
    <t>Подпрограмма 2 «Организация благоустройства и озеленения территорий г. Пензы»</t>
  </si>
  <si>
    <t>Подпрограмма 3 «Реконструкция, капитальный ремонт объектов инженерной инфраструктуры и создание условий для обеспечения жителей услугами бытового обслуживания в городе Пензе»</t>
  </si>
  <si>
    <t>Подпрограмма 4 «Управление развитием отрасли жилищно-коммунального хозяйства»</t>
  </si>
  <si>
    <t>Подпрограмма 5 «Ремонт и обеспечение сохранности муниципального жилищного фонда»</t>
  </si>
  <si>
    <t>Подпрограмма 6 «Капитальный ремонт общего имущества в многоквартирных домах в городе Пензе»</t>
  </si>
  <si>
    <t>Гранты на реализацию мероприятий по строительству сетей водоснабжения (водоотведения)</t>
  </si>
  <si>
    <t>шт</t>
  </si>
  <si>
    <t>С.В. Волков</t>
  </si>
  <si>
    <t>з</t>
  </si>
  <si>
    <t>на 2018 год</t>
  </si>
  <si>
    <t>Приложение № 6                                                                                                          к муниципальной программе города Пензы «Модернизация, развитие жилищно-коммунального хозяйства и благоустройство города Пензы на 2015-2020 годы»</t>
  </si>
  <si>
    <t>«Модернизация, развитие жилищно-коммунального хозяйства и благоустройство города Пензы на 2015-2020 годы»</t>
  </si>
  <si>
    <t>Уровень выполнения наказов избирателей поступивших депутатам Пензенской городской Думы</t>
  </si>
  <si>
    <t>Приложение № 7                                                                                                          к муниципальной программе города Пензы «Модернизация, развитие жилищно-коммунального хозяйства и благоустройство города Пензы на 2015-2020 годы»</t>
  </si>
  <si>
    <t>2018 год</t>
  </si>
  <si>
    <t>2019 год</t>
  </si>
  <si>
    <t>2020 год</t>
  </si>
  <si>
    <t xml:space="preserve">Планируемая эффективность муниципальной программы города Пензы  «Модернизация, развитие жилищно-коммунального хозяйства и благоустройство города Пензы на 2015-2020 годы»                                                                                                                                                         </t>
  </si>
  <si>
    <t xml:space="preserve">Планируемая эффективность муниципальной программы города Пензы «Модернизация, развитие жилищно-коммунального хозяйства и благоустройство города Пензы на 2015-2020 годы»                                                                                                                                                            </t>
  </si>
  <si>
    <t>Приложение № 8                                                                                                          к муниципальной программе города Пензы «Модернизация, развитие жилищно-коммунального хозяйства и благоустройство города Пензы на 2015-2020 годы»</t>
  </si>
  <si>
    <t>Приложение № 9                                                                                                          к муниципальной программе города Пензы «Модернизация, развитие жилищно-коммунального хозяйства и благоустройство города Пензы на 2015-2020 годы»</t>
  </si>
  <si>
    <t>Приложение № 10                                                                                                                         к муниципальной программе города Пензы «Модернизация, развитие жилищно-коммунального хозяйства и благоустройство города Пензы на 2015-2020 годы»</t>
  </si>
  <si>
    <t>Приложение № 4                                                                                                          к муниципальной программе города Пензы «Модернизация, развитие жилищно-коммунального хозяйства и благоустройство города Пензы на 2015-2020 годы»</t>
  </si>
  <si>
    <t>на 2020 год</t>
  </si>
  <si>
    <t>Уровень выполнения наказов избирателей, поступивших депутатам Пензенской городской Думы</t>
  </si>
  <si>
    <t>Уровень освоения средств, предусмотренных на обеспечение сохранности МКД муниципального жилищного фонда города Пензы</t>
  </si>
  <si>
    <t>Уровень освоения средств предусмотренных на обеспечение сохранности МКД муниципального жилищного фонда города Пензы</t>
  </si>
  <si>
    <t>Доля тепловых сетей капитально отремонтированных за отчетный период, из всех сетей находящихся на балансе МКП "Теплоснабжение"</t>
  </si>
  <si>
    <t>на 2019 год</t>
  </si>
  <si>
    <t>Приложение № 2 
к постановлению администрации города Пензы
              от ___________ № ____________</t>
  </si>
  <si>
    <t>Приложение № 5                                                                                                          к муниципальной программе города Пензы «Модернизация, развитие жилищно-коммунального хозяйства и благоустройство города Пензы на 2015-2020 годы»</t>
  </si>
  <si>
    <t>Приложение № 4 
к постановлению администрации города Пензы
              от ___________ № ____________</t>
  </si>
  <si>
    <t>Приложение № 5 
к постановлению администрации города Пензы
              от ___________ № ____________</t>
  </si>
  <si>
    <t>Доля граждан, отметивших улучшение ситуации на дорожной сети городских агломераций (в части состояния дорожной сети и уровня безопасности дорожного движения)</t>
  </si>
  <si>
    <t xml:space="preserve"> Количество мест концентрации дорожно-транспортных происшествий (аварийно-опасных участков) на дорожной сети городских агломераций</t>
  </si>
  <si>
    <t>шт.</t>
  </si>
  <si>
    <t>Приложение № 6 
к постановлению администрации города Пензы
              от ___________ № ____________</t>
  </si>
  <si>
    <t>Приложение №2 
к постановлению администрации города Пензы
              от 24.05.2017 № 908/1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</si>
</sst>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#,##0.000"/>
    <numFmt numFmtId="203" formatCode="#,##0.0"/>
    <numFmt numFmtId="204" formatCode="#,##0.0000"/>
    <numFmt numFmtId="205" formatCode="#,##0.00000"/>
    <numFmt numFmtId="206" formatCode="#,##0.000000"/>
    <numFmt numFmtId="207" formatCode="0.00000"/>
    <numFmt numFmtId="208" formatCode="0.000000"/>
    <numFmt numFmtId="209" formatCode="0.0"/>
    <numFmt numFmtId="210" formatCode="0.00000000"/>
    <numFmt numFmtId="211" formatCode="0.0000000"/>
  </numFmts>
  <fonts count="51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200" fontId="7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top" wrapText="1"/>
    </xf>
    <xf numFmtId="202" fontId="1" fillId="0" borderId="0" xfId="0" applyNumberFormat="1" applyFont="1" applyAlignment="1">
      <alignment wrapText="1"/>
    </xf>
    <xf numFmtId="205" fontId="5" fillId="34" borderId="12" xfId="0" applyNumberFormat="1" applyFont="1" applyFill="1" applyBorder="1" applyAlignment="1">
      <alignment horizontal="center" vertical="center" wrapText="1"/>
    </xf>
    <xf numFmtId="205" fontId="6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6" fillId="0" borderId="1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202" fontId="6" fillId="0" borderId="10" xfId="0" applyNumberFormat="1" applyFont="1" applyBorder="1" applyAlignment="1">
      <alignment horizontal="center" vertical="top" wrapText="1"/>
    </xf>
    <xf numFmtId="202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202" fontId="0" fillId="0" borderId="0" xfId="0" applyNumberFormat="1" applyAlignment="1">
      <alignment/>
    </xf>
    <xf numFmtId="209" fontId="6" fillId="33" borderId="10" xfId="0" applyNumberFormat="1" applyFont="1" applyFill="1" applyBorder="1" applyAlignment="1">
      <alignment horizontal="center" vertical="top" wrapText="1"/>
    </xf>
    <xf numFmtId="200" fontId="6" fillId="33" borderId="10" xfId="0" applyNumberFormat="1" applyFont="1" applyFill="1" applyBorder="1" applyAlignment="1">
      <alignment horizontal="center" vertical="center" wrapText="1"/>
    </xf>
    <xf numFmtId="209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202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05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202" fontId="7" fillId="0" borderId="10" xfId="0" applyNumberFormat="1" applyFont="1" applyBorder="1" applyAlignment="1">
      <alignment horizontal="center" vertical="center" wrapText="1"/>
    </xf>
    <xf numFmtId="200" fontId="7" fillId="33" borderId="10" xfId="0" applyNumberFormat="1" applyFont="1" applyFill="1" applyBorder="1" applyAlignment="1">
      <alignment horizontal="center" vertical="center" wrapText="1"/>
    </xf>
    <xf numFmtId="205" fontId="7" fillId="0" borderId="10" xfId="0" applyNumberFormat="1" applyFont="1" applyBorder="1" applyAlignment="1">
      <alignment horizontal="center" vertical="center" wrapText="1"/>
    </xf>
    <xf numFmtId="204" fontId="9" fillId="0" borderId="0" xfId="0" applyNumberFormat="1" applyFont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205" fontId="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01" fontId="6" fillId="33" borderId="10" xfId="0" applyNumberFormat="1" applyFont="1" applyFill="1" applyBorder="1" applyAlignment="1">
      <alignment horizontal="center" vertical="center" wrapText="1"/>
    </xf>
    <xf numFmtId="201" fontId="6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205" fontId="6" fillId="33" borderId="10" xfId="0" applyNumberFormat="1" applyFont="1" applyFill="1" applyBorder="1" applyAlignment="1">
      <alignment horizontal="center" vertical="center" wrapText="1"/>
    </xf>
    <xf numFmtId="205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" fontId="8" fillId="0" borderId="0" xfId="0" applyNumberFormat="1" applyFont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4" fontId="11" fillId="0" borderId="18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12" fillId="0" borderId="11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9525</xdr:rowOff>
    </xdr:from>
    <xdr:to>
      <xdr:col>0</xdr:col>
      <xdr:colOff>457200</xdr:colOff>
      <xdr:row>10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6232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11</xdr:row>
      <xdr:rowOff>9525</xdr:rowOff>
    </xdr:from>
    <xdr:to>
      <xdr:col>0</xdr:col>
      <xdr:colOff>457200</xdr:colOff>
      <xdr:row>12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6861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15</xdr:row>
      <xdr:rowOff>0</xdr:rowOff>
    </xdr:from>
    <xdr:to>
      <xdr:col>0</xdr:col>
      <xdr:colOff>447675</xdr:colOff>
      <xdr:row>16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3243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18</xdr:row>
      <xdr:rowOff>0</xdr:rowOff>
    </xdr:from>
    <xdr:to>
      <xdr:col>0</xdr:col>
      <xdr:colOff>371475</xdr:colOff>
      <xdr:row>19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48101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21</xdr:row>
      <xdr:rowOff>0</xdr:rowOff>
    </xdr:from>
    <xdr:to>
      <xdr:col>0</xdr:col>
      <xdr:colOff>371475</xdr:colOff>
      <xdr:row>22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054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24</xdr:row>
      <xdr:rowOff>0</xdr:rowOff>
    </xdr:from>
    <xdr:to>
      <xdr:col>0</xdr:col>
      <xdr:colOff>371475</xdr:colOff>
      <xdr:row>25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0483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18</xdr:row>
      <xdr:rowOff>0</xdr:rowOff>
    </xdr:from>
    <xdr:to>
      <xdr:col>0</xdr:col>
      <xdr:colOff>447675</xdr:colOff>
      <xdr:row>19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8101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</xdr:row>
      <xdr:rowOff>0</xdr:rowOff>
    </xdr:from>
    <xdr:to>
      <xdr:col>0</xdr:col>
      <xdr:colOff>447675</xdr:colOff>
      <xdr:row>22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054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24</xdr:row>
      <xdr:rowOff>0</xdr:rowOff>
    </xdr:from>
    <xdr:to>
      <xdr:col>0</xdr:col>
      <xdr:colOff>447675</xdr:colOff>
      <xdr:row>25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0483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0</xdr:rowOff>
    </xdr:from>
    <xdr:to>
      <xdr:col>0</xdr:col>
      <xdr:colOff>371475</xdr:colOff>
      <xdr:row>28</xdr:row>
      <xdr:rowOff>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5913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0</xdr:col>
      <xdr:colOff>447675</xdr:colOff>
      <xdr:row>28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5913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30</xdr:row>
      <xdr:rowOff>0</xdr:rowOff>
    </xdr:from>
    <xdr:to>
      <xdr:col>0</xdr:col>
      <xdr:colOff>371475</xdr:colOff>
      <xdr:row>31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753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30</xdr:row>
      <xdr:rowOff>0</xdr:rowOff>
    </xdr:from>
    <xdr:to>
      <xdr:col>0</xdr:col>
      <xdr:colOff>447675</xdr:colOff>
      <xdr:row>31</xdr:row>
      <xdr:rowOff>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35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43.421875" style="1" customWidth="1"/>
    <col min="2" max="3" width="13.8515625" style="1" customWidth="1"/>
    <col min="4" max="4" width="15.7109375" style="1" customWidth="1"/>
    <col min="5" max="16384" width="9.140625" style="1" customWidth="1"/>
  </cols>
  <sheetData>
    <row r="1" spans="3:7" ht="58.5" customHeight="1">
      <c r="C1" s="107" t="s">
        <v>88</v>
      </c>
      <c r="D1" s="107"/>
      <c r="E1" s="107"/>
      <c r="F1" s="107"/>
      <c r="G1" s="107"/>
    </row>
    <row r="2" ht="12.75">
      <c r="D2" s="6"/>
    </row>
    <row r="3" spans="1:7" ht="51" customHeight="1">
      <c r="A3" s="108" t="s">
        <v>84</v>
      </c>
      <c r="B3" s="108"/>
      <c r="C3" s="108"/>
      <c r="D3" s="108"/>
      <c r="E3" s="108"/>
      <c r="F3" s="108"/>
      <c r="G3" s="108"/>
    </row>
    <row r="5" spans="1:7" ht="42" customHeight="1">
      <c r="A5" s="109" t="s">
        <v>23</v>
      </c>
      <c r="B5" s="101" t="s">
        <v>30</v>
      </c>
      <c r="C5" s="102"/>
      <c r="D5" s="102"/>
      <c r="E5" s="102"/>
      <c r="F5" s="102"/>
      <c r="G5" s="103"/>
    </row>
    <row r="6" spans="1:7" ht="18.75" customHeight="1">
      <c r="A6" s="109"/>
      <c r="B6" s="33" t="s">
        <v>25</v>
      </c>
      <c r="C6" s="33" t="s">
        <v>26</v>
      </c>
      <c r="D6" s="33" t="s">
        <v>27</v>
      </c>
      <c r="E6" s="83" t="s">
        <v>81</v>
      </c>
      <c r="F6" s="83" t="s">
        <v>82</v>
      </c>
      <c r="G6" s="83" t="s">
        <v>83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42.75" customHeight="1">
      <c r="A8" s="104" t="s">
        <v>85</v>
      </c>
      <c r="B8" s="105"/>
      <c r="C8" s="105"/>
      <c r="D8" s="105"/>
      <c r="E8" s="105"/>
      <c r="F8" s="105"/>
      <c r="G8" s="106"/>
    </row>
    <row r="9" spans="1:7" ht="12.75">
      <c r="A9" s="27" t="s">
        <v>33</v>
      </c>
      <c r="B9" s="95">
        <f>'2015'!K27</f>
        <v>124.54</v>
      </c>
      <c r="C9" s="95">
        <f>'2016'!K32</f>
        <v>93.48</v>
      </c>
      <c r="D9" s="95">
        <f>'2017'!K31</f>
        <v>102.03</v>
      </c>
      <c r="E9" s="95">
        <f>'2018'!K31</f>
        <v>118.7</v>
      </c>
      <c r="F9" s="95">
        <f>'2019'!K31</f>
        <v>114.4</v>
      </c>
      <c r="G9" s="95">
        <f>'2020'!K31</f>
        <v>97.4</v>
      </c>
    </row>
    <row r="10" spans="1:7" ht="12.75">
      <c r="A10" s="27" t="s">
        <v>32</v>
      </c>
      <c r="B10" s="95"/>
      <c r="C10" s="95"/>
      <c r="D10" s="95"/>
      <c r="E10" s="95"/>
      <c r="F10" s="95"/>
      <c r="G10" s="95"/>
    </row>
    <row r="11" spans="1:7" ht="12.75">
      <c r="A11" s="27" t="s">
        <v>35</v>
      </c>
      <c r="B11" s="95">
        <f>B15+B18+B21+B24+B27</f>
        <v>104.71</v>
      </c>
      <c r="C11" s="110">
        <f>C15+C18+C21+C24+C27</f>
        <v>100.16</v>
      </c>
      <c r="D11" s="95">
        <f>D15+D18+D21+D24+D27+D30</f>
        <v>102.27</v>
      </c>
      <c r="E11" s="95">
        <f>E15+E18+E21+E24+E27+E30</f>
        <v>142.5</v>
      </c>
      <c r="F11" s="95">
        <f>F15+F18+F21+F24+F27+F30</f>
        <v>169.6</v>
      </c>
      <c r="G11" s="95">
        <f>G15+G18+G21+G24+G27+G30</f>
        <v>118.2</v>
      </c>
    </row>
    <row r="12" spans="1:7" ht="12.75">
      <c r="A12" s="27" t="s">
        <v>34</v>
      </c>
      <c r="B12" s="95"/>
      <c r="C12" s="110"/>
      <c r="D12" s="95"/>
      <c r="E12" s="95"/>
      <c r="F12" s="95"/>
      <c r="G12" s="95"/>
    </row>
    <row r="13" spans="1:7" ht="12.75">
      <c r="A13" s="27" t="s">
        <v>24</v>
      </c>
      <c r="B13" s="37">
        <f aca="true" t="shared" si="0" ref="B13:G13">B9-B11</f>
        <v>19.83</v>
      </c>
      <c r="C13" s="37">
        <f t="shared" si="0"/>
        <v>-6.68</v>
      </c>
      <c r="D13" s="37">
        <f t="shared" si="0"/>
        <v>-0.24</v>
      </c>
      <c r="E13" s="37">
        <f t="shared" si="0"/>
        <v>-23.8</v>
      </c>
      <c r="F13" s="37">
        <f t="shared" si="0"/>
        <v>-55.2</v>
      </c>
      <c r="G13" s="37">
        <f t="shared" si="0"/>
        <v>-20.8</v>
      </c>
    </row>
    <row r="14" spans="1:7" ht="12.75" customHeight="1">
      <c r="A14" s="111" t="s">
        <v>37</v>
      </c>
      <c r="B14" s="112"/>
      <c r="C14" s="112"/>
      <c r="D14" s="112"/>
      <c r="E14" s="112"/>
      <c r="F14" s="112"/>
      <c r="G14" s="113"/>
    </row>
    <row r="15" spans="1:7" ht="12.75">
      <c r="A15" s="27" t="s">
        <v>36</v>
      </c>
      <c r="B15" s="95">
        <f>'2015'!I33</f>
        <v>58.43</v>
      </c>
      <c r="C15" s="95">
        <f>'2016'!I38</f>
        <v>68.57</v>
      </c>
      <c r="D15" s="95">
        <f>'2017'!I38</f>
        <v>82.97</v>
      </c>
      <c r="E15" s="95">
        <f>'2018'!I38</f>
        <v>95.3</v>
      </c>
      <c r="F15" s="95">
        <f>'2019'!I38</f>
        <v>122.5</v>
      </c>
      <c r="G15" s="95">
        <f>'2020'!I38</f>
        <v>70.9</v>
      </c>
    </row>
    <row r="16" spans="1:7" ht="12.75">
      <c r="A16" s="27" t="s">
        <v>34</v>
      </c>
      <c r="B16" s="95"/>
      <c r="C16" s="95"/>
      <c r="D16" s="95"/>
      <c r="E16" s="95"/>
      <c r="F16" s="95"/>
      <c r="G16" s="95"/>
    </row>
    <row r="17" spans="1:7" ht="12.75" customHeight="1">
      <c r="A17" s="111" t="s">
        <v>67</v>
      </c>
      <c r="B17" s="112"/>
      <c r="C17" s="112"/>
      <c r="D17" s="112"/>
      <c r="E17" s="112"/>
      <c r="F17" s="112"/>
      <c r="G17" s="113"/>
    </row>
    <row r="18" spans="1:7" ht="12.75">
      <c r="A18" s="27" t="s">
        <v>36</v>
      </c>
      <c r="B18" s="95">
        <f>'2015'!I42</f>
        <v>27.54</v>
      </c>
      <c r="C18" s="95">
        <f>'2016'!I47</f>
        <v>28.01</v>
      </c>
      <c r="D18" s="95">
        <f>'2017'!I47</f>
        <v>16.31</v>
      </c>
      <c r="E18" s="115">
        <f>'2018'!I47</f>
        <v>40.2</v>
      </c>
      <c r="F18" s="115">
        <f>'2019'!I47</f>
        <v>40.2</v>
      </c>
      <c r="G18" s="115">
        <f>'2020'!I47</f>
        <v>40.4</v>
      </c>
    </row>
    <row r="19" spans="1:7" ht="12.75">
      <c r="A19" s="27" t="s">
        <v>34</v>
      </c>
      <c r="B19" s="95"/>
      <c r="C19" s="95"/>
      <c r="D19" s="95"/>
      <c r="E19" s="116"/>
      <c r="F19" s="116"/>
      <c r="G19" s="116"/>
    </row>
    <row r="20" spans="1:7" ht="29.25" customHeight="1">
      <c r="A20" s="111" t="s">
        <v>68</v>
      </c>
      <c r="B20" s="112"/>
      <c r="C20" s="112"/>
      <c r="D20" s="112"/>
      <c r="E20" s="112"/>
      <c r="F20" s="112"/>
      <c r="G20" s="113"/>
    </row>
    <row r="21" spans="1:7" ht="12.75">
      <c r="A21" s="27" t="s">
        <v>36</v>
      </c>
      <c r="B21" s="95">
        <f>'2015'!I45</f>
        <v>16.45</v>
      </c>
      <c r="C21" s="95">
        <f>'2016'!I51</f>
        <v>1.78</v>
      </c>
      <c r="D21" s="95">
        <f>'2017'!I50</f>
        <v>0.69</v>
      </c>
      <c r="E21" s="95">
        <f>'2018'!I50</f>
        <v>1.8</v>
      </c>
      <c r="F21" s="95">
        <f>'2019'!I50</f>
        <v>1.8</v>
      </c>
      <c r="G21" s="95">
        <f>'2020'!I50</f>
        <v>1.8</v>
      </c>
    </row>
    <row r="22" spans="1:7" ht="12.75">
      <c r="A22" s="27" t="s">
        <v>34</v>
      </c>
      <c r="B22" s="95"/>
      <c r="C22" s="95"/>
      <c r="D22" s="95"/>
      <c r="E22" s="95"/>
      <c r="F22" s="95"/>
      <c r="G22" s="95"/>
    </row>
    <row r="23" spans="1:7" ht="17.25" customHeight="1">
      <c r="A23" s="111" t="s">
        <v>69</v>
      </c>
      <c r="B23" s="112"/>
      <c r="C23" s="112"/>
      <c r="D23" s="112"/>
      <c r="E23" s="112"/>
      <c r="F23" s="112"/>
      <c r="G23" s="113"/>
    </row>
    <row r="24" spans="1:7" ht="12.75">
      <c r="A24" s="27" t="s">
        <v>36</v>
      </c>
      <c r="B24" s="95">
        <f>'2015'!I48</f>
        <v>2.04</v>
      </c>
      <c r="C24" s="95">
        <f>'2016'!I58</f>
        <v>1.57</v>
      </c>
      <c r="D24" s="95">
        <f>'2017'!I53</f>
        <v>1.1</v>
      </c>
      <c r="E24" s="95">
        <f>'2018'!I53</f>
        <v>2.5</v>
      </c>
      <c r="F24" s="95">
        <f>'2019'!I53</f>
        <v>2.5</v>
      </c>
      <c r="G24" s="95">
        <f>'2020'!I53</f>
        <v>2.5</v>
      </c>
    </row>
    <row r="25" spans="1:7" ht="12.75">
      <c r="A25" s="27" t="s">
        <v>34</v>
      </c>
      <c r="B25" s="95"/>
      <c r="C25" s="95"/>
      <c r="D25" s="95"/>
      <c r="E25" s="95"/>
      <c r="F25" s="95"/>
      <c r="G25" s="95"/>
    </row>
    <row r="26" spans="1:7" ht="17.25" customHeight="1">
      <c r="A26" s="111" t="s">
        <v>70</v>
      </c>
      <c r="B26" s="112"/>
      <c r="C26" s="112"/>
      <c r="D26" s="112"/>
      <c r="E26" s="112"/>
      <c r="F26" s="112"/>
      <c r="G26" s="113"/>
    </row>
    <row r="27" spans="1:7" ht="12.75">
      <c r="A27" s="27" t="s">
        <v>36</v>
      </c>
      <c r="B27" s="99">
        <f>'2015'!I52</f>
        <v>0.25</v>
      </c>
      <c r="C27" s="99">
        <f>'2016'!I62</f>
        <v>0.23</v>
      </c>
      <c r="D27" s="95">
        <f>'2017'!I57</f>
        <v>1.2</v>
      </c>
      <c r="E27" s="95">
        <f>'2018'!I57</f>
        <v>2.7</v>
      </c>
      <c r="F27" s="95">
        <f>'2019'!I57</f>
        <v>2.6</v>
      </c>
      <c r="G27" s="95">
        <f>'2020'!I57</f>
        <v>2.6</v>
      </c>
    </row>
    <row r="28" spans="1:7" ht="12.75">
      <c r="A28" s="27" t="s">
        <v>34</v>
      </c>
      <c r="B28" s="100"/>
      <c r="C28" s="100"/>
      <c r="D28" s="95"/>
      <c r="E28" s="95"/>
      <c r="F28" s="95"/>
      <c r="G28" s="95"/>
    </row>
    <row r="29" spans="1:4" ht="12.75" customHeight="1" hidden="1">
      <c r="A29" s="111" t="s">
        <v>71</v>
      </c>
      <c r="B29" s="112"/>
      <c r="C29" s="112"/>
      <c r="D29" s="113"/>
    </row>
    <row r="30" spans="1:4" ht="12.75" hidden="1">
      <c r="A30" s="27" t="s">
        <v>36</v>
      </c>
      <c r="B30" s="96" t="e">
        <f>'2015'!I56</f>
        <v>#DIV/0!</v>
      </c>
      <c r="C30" s="96" t="e">
        <f>'2016'!I66</f>
        <v>#DIV/0!</v>
      </c>
      <c r="D30" s="98">
        <f>'2017'!I60</f>
        <v>0</v>
      </c>
    </row>
    <row r="31" spans="1:4" ht="12.75" hidden="1">
      <c r="A31" s="27" t="s">
        <v>34</v>
      </c>
      <c r="B31" s="97"/>
      <c r="C31" s="97"/>
      <c r="D31" s="98"/>
    </row>
    <row r="35" spans="1:10" ht="15">
      <c r="A35" s="59" t="s">
        <v>55</v>
      </c>
      <c r="B35" s="59"/>
      <c r="C35" s="59"/>
      <c r="D35" s="60"/>
      <c r="E35" s="59"/>
      <c r="F35" s="114" t="s">
        <v>74</v>
      </c>
      <c r="G35" s="114"/>
      <c r="H35" s="3"/>
      <c r="I35" s="3"/>
      <c r="J35" s="3"/>
    </row>
  </sheetData>
  <sheetProtection/>
  <mergeCells count="57">
    <mergeCell ref="E18:E19"/>
    <mergeCell ref="F18:F19"/>
    <mergeCell ref="G18:G19"/>
    <mergeCell ref="D27:D28"/>
    <mergeCell ref="B24:B25"/>
    <mergeCell ref="E27:E28"/>
    <mergeCell ref="D24:D25"/>
    <mergeCell ref="B18:B19"/>
    <mergeCell ref="C18:C19"/>
    <mergeCell ref="D18:D19"/>
    <mergeCell ref="A29:D29"/>
    <mergeCell ref="F27:F28"/>
    <mergeCell ref="G27:G28"/>
    <mergeCell ref="A23:G23"/>
    <mergeCell ref="A20:G20"/>
    <mergeCell ref="C24:C25"/>
    <mergeCell ref="A26:G26"/>
    <mergeCell ref="F9:F10"/>
    <mergeCell ref="G9:G10"/>
    <mergeCell ref="F35:G35"/>
    <mergeCell ref="F21:F22"/>
    <mergeCell ref="G21:G22"/>
    <mergeCell ref="E24:E25"/>
    <mergeCell ref="F24:F25"/>
    <mergeCell ref="G24:G25"/>
    <mergeCell ref="A17:G17"/>
    <mergeCell ref="D11:D12"/>
    <mergeCell ref="C15:C16"/>
    <mergeCell ref="D15:D16"/>
    <mergeCell ref="C9:C10"/>
    <mergeCell ref="E9:E10"/>
    <mergeCell ref="B9:B10"/>
    <mergeCell ref="F15:F16"/>
    <mergeCell ref="A14:G14"/>
    <mergeCell ref="G15:G16"/>
    <mergeCell ref="D9:D10"/>
    <mergeCell ref="E15:E16"/>
    <mergeCell ref="B5:G5"/>
    <mergeCell ref="A8:G8"/>
    <mergeCell ref="C1:G1"/>
    <mergeCell ref="A3:G3"/>
    <mergeCell ref="A5:A6"/>
    <mergeCell ref="E11:E12"/>
    <mergeCell ref="F11:F12"/>
    <mergeCell ref="G11:G12"/>
    <mergeCell ref="B11:B12"/>
    <mergeCell ref="C11:C12"/>
    <mergeCell ref="B15:B16"/>
    <mergeCell ref="E21:E22"/>
    <mergeCell ref="B30:B31"/>
    <mergeCell ref="C30:C31"/>
    <mergeCell ref="D30:D31"/>
    <mergeCell ref="C21:C22"/>
    <mergeCell ref="D21:D22"/>
    <mergeCell ref="B21:B22"/>
    <mergeCell ref="B27:B28"/>
    <mergeCell ref="C27:C28"/>
  </mergeCells>
  <printOptions horizontalCentered="1"/>
  <pageMargins left="0.35433070866141736" right="0.35433070866141736" top="0.3937007874015748" bottom="0.1968503937007874" header="0.5118110236220472" footer="0.2755905511811024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1"/>
  <sheetViews>
    <sheetView view="pageBreakPreview" zoomScaleSheetLayoutView="100" zoomScalePageLayoutView="0" workbookViewId="0" topLeftCell="A1">
      <pane ySplit="9" topLeftCell="A31" activePane="bottomLeft" state="frozen"/>
      <selection pane="topLeft" activeCell="A1" sqref="A1"/>
      <selection pane="bottomLeft" activeCell="A52" sqref="A52"/>
    </sheetView>
  </sheetViews>
  <sheetFormatPr defaultColWidth="9.140625" defaultRowHeight="12.75"/>
  <cols>
    <col min="1" max="1" width="48.8515625" style="2" customWidth="1"/>
    <col min="2" max="2" width="6.7109375" style="2" customWidth="1"/>
    <col min="3" max="3" width="9.140625" style="2" customWidth="1"/>
    <col min="4" max="4" width="10.57421875" style="2" customWidth="1"/>
    <col min="5" max="5" width="14.140625" style="2" customWidth="1"/>
    <col min="6" max="6" width="12.28125" style="2" customWidth="1"/>
    <col min="7" max="7" width="14.28125" style="5" customWidth="1"/>
    <col min="8" max="8" width="12.57421875" style="2" customWidth="1"/>
    <col min="9" max="9" width="12.28125" style="2" customWidth="1"/>
    <col min="10" max="11" width="13.00390625" style="2" customWidth="1"/>
    <col min="12" max="12" width="17.00390625" style="2" customWidth="1"/>
    <col min="13" max="13" width="11.140625" style="2" bestFit="1" customWidth="1"/>
    <col min="14" max="16384" width="9.140625" style="2" customWidth="1"/>
  </cols>
  <sheetData>
    <row r="1" spans="8:11" ht="58.5" customHeight="1">
      <c r="H1" s="107" t="s">
        <v>89</v>
      </c>
      <c r="I1" s="107"/>
      <c r="J1" s="107"/>
      <c r="K1" s="107"/>
    </row>
    <row r="2" spans="8:11" ht="13.5" customHeight="1">
      <c r="H2" s="28"/>
      <c r="I2" s="28"/>
      <c r="J2" s="28"/>
      <c r="K2" s="28"/>
    </row>
    <row r="3" spans="1:11" ht="14.25">
      <c r="A3" s="117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4.25">
      <c r="A4" s="117" t="s">
        <v>78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4.25">
      <c r="A5" s="117" t="s">
        <v>21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2.75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</row>
    <row r="7" spans="1:11" ht="32.25" customHeight="1">
      <c r="A7" s="118" t="s">
        <v>0</v>
      </c>
      <c r="B7" s="118" t="s">
        <v>1</v>
      </c>
      <c r="C7" s="120" t="s">
        <v>2</v>
      </c>
      <c r="D7" s="120" t="s">
        <v>3</v>
      </c>
      <c r="E7" s="120" t="s">
        <v>4</v>
      </c>
      <c r="F7" s="120" t="s">
        <v>5</v>
      </c>
      <c r="G7" s="122" t="s">
        <v>46</v>
      </c>
      <c r="H7" s="120" t="s">
        <v>57</v>
      </c>
      <c r="I7" s="120" t="s">
        <v>58</v>
      </c>
      <c r="J7" s="120" t="s">
        <v>59</v>
      </c>
      <c r="K7" s="120" t="s">
        <v>60</v>
      </c>
    </row>
    <row r="8" spans="1:11" ht="33.75" customHeight="1">
      <c r="A8" s="118"/>
      <c r="B8" s="118"/>
      <c r="C8" s="121"/>
      <c r="D8" s="121"/>
      <c r="E8" s="121"/>
      <c r="F8" s="121"/>
      <c r="G8" s="123"/>
      <c r="H8" s="121"/>
      <c r="I8" s="121"/>
      <c r="J8" s="121"/>
      <c r="K8" s="121"/>
    </row>
    <row r="9" spans="1:11" ht="12.75">
      <c r="A9" s="119"/>
      <c r="B9" s="119"/>
      <c r="C9" s="121"/>
      <c r="D9" s="121"/>
      <c r="E9" s="121"/>
      <c r="F9" s="121"/>
      <c r="G9" s="123"/>
      <c r="H9" s="121"/>
      <c r="I9" s="121"/>
      <c r="J9" s="121"/>
      <c r="K9" s="121"/>
    </row>
    <row r="10" spans="1:11" ht="12.75">
      <c r="A10" s="86">
        <v>1</v>
      </c>
      <c r="B10" s="86">
        <v>2</v>
      </c>
      <c r="C10" s="87">
        <v>3</v>
      </c>
      <c r="D10" s="87">
        <v>4</v>
      </c>
      <c r="E10" s="87">
        <v>5</v>
      </c>
      <c r="F10" s="87">
        <v>6</v>
      </c>
      <c r="G10" s="88">
        <v>7</v>
      </c>
      <c r="H10" s="87">
        <v>8</v>
      </c>
      <c r="I10" s="87">
        <v>9</v>
      </c>
      <c r="J10" s="87">
        <v>10</v>
      </c>
      <c r="K10" s="87">
        <v>11</v>
      </c>
    </row>
    <row r="11" spans="1:11" ht="12.75" customHeight="1">
      <c r="A11" s="117" t="s">
        <v>78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63.75">
      <c r="A12" s="7" t="s">
        <v>50</v>
      </c>
      <c r="B12" s="31" t="s">
        <v>11</v>
      </c>
      <c r="C12" s="34">
        <v>100</v>
      </c>
      <c r="D12" s="34">
        <v>95</v>
      </c>
      <c r="E12" s="31" t="s">
        <v>12</v>
      </c>
      <c r="F12" s="31" t="s">
        <v>12</v>
      </c>
      <c r="G12" s="35" t="s">
        <v>12</v>
      </c>
      <c r="H12" s="31" t="s">
        <v>12</v>
      </c>
      <c r="I12" s="31" t="s">
        <v>12</v>
      </c>
      <c r="J12" s="75">
        <f>IF(C12&gt;D12,C12/D12,D12/C12)*100</f>
        <v>105.26</v>
      </c>
      <c r="K12" s="31" t="s">
        <v>12</v>
      </c>
    </row>
    <row r="13" spans="1:11" ht="63.75">
      <c r="A13" s="7" t="s">
        <v>49</v>
      </c>
      <c r="B13" s="31" t="s">
        <v>11</v>
      </c>
      <c r="C13" s="34">
        <v>12.75</v>
      </c>
      <c r="D13" s="34">
        <v>12.75</v>
      </c>
      <c r="E13" s="31" t="s">
        <v>12</v>
      </c>
      <c r="F13" s="31" t="s">
        <v>12</v>
      </c>
      <c r="G13" s="35" t="s">
        <v>12</v>
      </c>
      <c r="H13" s="31" t="s">
        <v>12</v>
      </c>
      <c r="I13" s="31" t="s">
        <v>12</v>
      </c>
      <c r="J13" s="75">
        <f>IF(C13&gt;D13,C13/D13,D13/C13)*100</f>
        <v>100</v>
      </c>
      <c r="K13" s="31" t="s">
        <v>12</v>
      </c>
    </row>
    <row r="14" spans="1:11" ht="38.25">
      <c r="A14" s="7" t="s">
        <v>38</v>
      </c>
      <c r="B14" s="31" t="s">
        <v>11</v>
      </c>
      <c r="C14" s="34">
        <v>100</v>
      </c>
      <c r="D14" s="34">
        <v>100</v>
      </c>
      <c r="E14" s="31" t="s">
        <v>12</v>
      </c>
      <c r="F14" s="31" t="s">
        <v>12</v>
      </c>
      <c r="G14" s="35" t="s">
        <v>12</v>
      </c>
      <c r="H14" s="31" t="s">
        <v>12</v>
      </c>
      <c r="I14" s="31" t="s">
        <v>12</v>
      </c>
      <c r="J14" s="75">
        <f>IF(C14&gt;D14,C14/D14,D14/C14)*100</f>
        <v>100</v>
      </c>
      <c r="K14" s="31" t="s">
        <v>12</v>
      </c>
    </row>
    <row r="15" spans="1:11" ht="12.75">
      <c r="A15" s="7" t="s">
        <v>39</v>
      </c>
      <c r="B15" s="31" t="s">
        <v>11</v>
      </c>
      <c r="C15" s="34">
        <v>95</v>
      </c>
      <c r="D15" s="34">
        <v>100</v>
      </c>
      <c r="E15" s="31" t="s">
        <v>12</v>
      </c>
      <c r="F15" s="31" t="s">
        <v>12</v>
      </c>
      <c r="G15" s="35" t="s">
        <v>12</v>
      </c>
      <c r="H15" s="31" t="s">
        <v>12</v>
      </c>
      <c r="I15" s="31" t="s">
        <v>12</v>
      </c>
      <c r="J15" s="75">
        <f aca="true" t="shared" si="0" ref="J15:J23">IF(C15&gt;D15,C15/D15,D15/C15)*100</f>
        <v>105.26</v>
      </c>
      <c r="K15" s="31" t="s">
        <v>12</v>
      </c>
    </row>
    <row r="16" spans="1:11" ht="38.25">
      <c r="A16" s="7" t="s">
        <v>51</v>
      </c>
      <c r="B16" s="31" t="s">
        <v>11</v>
      </c>
      <c r="C16" s="34">
        <v>99</v>
      </c>
      <c r="D16" s="34">
        <v>100</v>
      </c>
      <c r="E16" s="31" t="s">
        <v>12</v>
      </c>
      <c r="F16" s="31" t="s">
        <v>12</v>
      </c>
      <c r="G16" s="35" t="s">
        <v>12</v>
      </c>
      <c r="H16" s="31" t="s">
        <v>12</v>
      </c>
      <c r="I16" s="31" t="s">
        <v>12</v>
      </c>
      <c r="J16" s="75">
        <f t="shared" si="0"/>
        <v>101.01</v>
      </c>
      <c r="K16" s="31" t="s">
        <v>12</v>
      </c>
    </row>
    <row r="17" spans="1:11" ht="38.25">
      <c r="A17" s="7" t="s">
        <v>54</v>
      </c>
      <c r="B17" s="31" t="s">
        <v>11</v>
      </c>
      <c r="C17" s="34">
        <v>0</v>
      </c>
      <c r="D17" s="34">
        <v>60</v>
      </c>
      <c r="E17" s="31" t="s">
        <v>12</v>
      </c>
      <c r="F17" s="31" t="s">
        <v>12</v>
      </c>
      <c r="G17" s="35" t="s">
        <v>12</v>
      </c>
      <c r="H17" s="31" t="s">
        <v>12</v>
      </c>
      <c r="I17" s="31" t="s">
        <v>12</v>
      </c>
      <c r="J17" s="75">
        <v>0</v>
      </c>
      <c r="K17" s="31" t="s">
        <v>12</v>
      </c>
    </row>
    <row r="18" spans="1:11" ht="51">
      <c r="A18" s="7" t="s">
        <v>66</v>
      </c>
      <c r="B18" s="31" t="s">
        <v>11</v>
      </c>
      <c r="C18" s="34">
        <v>100</v>
      </c>
      <c r="D18" s="34">
        <v>100</v>
      </c>
      <c r="E18" s="31" t="s">
        <v>12</v>
      </c>
      <c r="F18" s="31" t="s">
        <v>12</v>
      </c>
      <c r="G18" s="35" t="s">
        <v>12</v>
      </c>
      <c r="H18" s="31" t="s">
        <v>12</v>
      </c>
      <c r="I18" s="31" t="s">
        <v>12</v>
      </c>
      <c r="J18" s="75">
        <f t="shared" si="0"/>
        <v>100</v>
      </c>
      <c r="K18" s="31" t="s">
        <v>12</v>
      </c>
    </row>
    <row r="19" spans="1:11" ht="25.5">
      <c r="A19" s="7" t="s">
        <v>53</v>
      </c>
      <c r="B19" s="31" t="s">
        <v>11</v>
      </c>
      <c r="C19" s="34">
        <v>0</v>
      </c>
      <c r="D19" s="34">
        <v>60</v>
      </c>
      <c r="E19" s="31" t="s">
        <v>12</v>
      </c>
      <c r="F19" s="31" t="s">
        <v>12</v>
      </c>
      <c r="G19" s="35" t="s">
        <v>12</v>
      </c>
      <c r="H19" s="31" t="s">
        <v>12</v>
      </c>
      <c r="I19" s="31" t="s">
        <v>12</v>
      </c>
      <c r="J19" s="75">
        <v>0</v>
      </c>
      <c r="K19" s="31" t="s">
        <v>12</v>
      </c>
    </row>
    <row r="20" spans="1:11" ht="25.5">
      <c r="A20" s="7" t="s">
        <v>41</v>
      </c>
      <c r="B20" s="31" t="s">
        <v>11</v>
      </c>
      <c r="C20" s="34">
        <v>99.9</v>
      </c>
      <c r="D20" s="34">
        <v>100</v>
      </c>
      <c r="E20" s="31" t="s">
        <v>12</v>
      </c>
      <c r="F20" s="31" t="s">
        <v>12</v>
      </c>
      <c r="G20" s="35" t="s">
        <v>12</v>
      </c>
      <c r="H20" s="31" t="s">
        <v>12</v>
      </c>
      <c r="I20" s="31" t="s">
        <v>12</v>
      </c>
      <c r="J20" s="75">
        <f t="shared" si="0"/>
        <v>100.1</v>
      </c>
      <c r="K20" s="31" t="s">
        <v>12</v>
      </c>
    </row>
    <row r="21" spans="1:11" ht="25.5">
      <c r="A21" s="7" t="s">
        <v>91</v>
      </c>
      <c r="B21" s="31" t="s">
        <v>11</v>
      </c>
      <c r="C21" s="34">
        <v>99</v>
      </c>
      <c r="D21" s="34">
        <v>99</v>
      </c>
      <c r="E21" s="31"/>
      <c r="F21" s="31"/>
      <c r="G21" s="35"/>
      <c r="H21" s="31"/>
      <c r="I21" s="31"/>
      <c r="J21" s="75">
        <f t="shared" si="0"/>
        <v>100</v>
      </c>
      <c r="K21" s="31"/>
    </row>
    <row r="22" spans="1:11" ht="38.25">
      <c r="A22" s="7" t="s">
        <v>62</v>
      </c>
      <c r="B22" s="31" t="s">
        <v>11</v>
      </c>
      <c r="C22" s="34">
        <v>2.2</v>
      </c>
      <c r="D22" s="34">
        <v>0.23</v>
      </c>
      <c r="E22" s="31" t="s">
        <v>12</v>
      </c>
      <c r="F22" s="31" t="s">
        <v>12</v>
      </c>
      <c r="G22" s="35" t="s">
        <v>12</v>
      </c>
      <c r="H22" s="31" t="s">
        <v>12</v>
      </c>
      <c r="I22" s="31" t="s">
        <v>12</v>
      </c>
      <c r="J22" s="75">
        <f t="shared" si="0"/>
        <v>956.52</v>
      </c>
      <c r="K22" s="31" t="s">
        <v>12</v>
      </c>
    </row>
    <row r="23" spans="1:11" ht="25.5">
      <c r="A23" s="7" t="s">
        <v>63</v>
      </c>
      <c r="B23" s="31" t="s">
        <v>11</v>
      </c>
      <c r="C23" s="34">
        <v>100</v>
      </c>
      <c r="D23" s="34">
        <v>100</v>
      </c>
      <c r="E23" s="31" t="s">
        <v>12</v>
      </c>
      <c r="F23" s="31" t="s">
        <v>12</v>
      </c>
      <c r="G23" s="35" t="s">
        <v>12</v>
      </c>
      <c r="H23" s="31" t="s">
        <v>12</v>
      </c>
      <c r="I23" s="31" t="s">
        <v>12</v>
      </c>
      <c r="J23" s="75">
        <f t="shared" si="0"/>
        <v>100</v>
      </c>
      <c r="K23" s="31" t="s">
        <v>12</v>
      </c>
    </row>
    <row r="24" spans="1:11" ht="25.5">
      <c r="A24" s="7" t="s">
        <v>44</v>
      </c>
      <c r="B24" s="31" t="s">
        <v>11</v>
      </c>
      <c r="C24" s="34">
        <v>0</v>
      </c>
      <c r="D24" s="34">
        <v>100</v>
      </c>
      <c r="E24" s="31" t="s">
        <v>12</v>
      </c>
      <c r="F24" s="31" t="s">
        <v>12</v>
      </c>
      <c r="G24" s="35" t="s">
        <v>12</v>
      </c>
      <c r="H24" s="31" t="s">
        <v>12</v>
      </c>
      <c r="I24" s="31" t="s">
        <v>12</v>
      </c>
      <c r="J24" s="75">
        <v>0</v>
      </c>
      <c r="K24" s="31" t="s">
        <v>12</v>
      </c>
    </row>
    <row r="25" spans="1:11" ht="38.25">
      <c r="A25" s="7" t="s">
        <v>64</v>
      </c>
      <c r="B25" s="31" t="s">
        <v>11</v>
      </c>
      <c r="C25" s="34">
        <v>100</v>
      </c>
      <c r="D25" s="34">
        <v>100</v>
      </c>
      <c r="E25" s="31" t="s">
        <v>12</v>
      </c>
      <c r="F25" s="31" t="s">
        <v>12</v>
      </c>
      <c r="G25" s="35" t="s">
        <v>12</v>
      </c>
      <c r="H25" s="31" t="s">
        <v>12</v>
      </c>
      <c r="I25" s="31" t="s">
        <v>12</v>
      </c>
      <c r="J25" s="75">
        <f>IF(C25&gt;D25,C25/D25,D25/C25)*100</f>
        <v>100</v>
      </c>
      <c r="K25" s="31" t="s">
        <v>12</v>
      </c>
    </row>
    <row r="26" spans="1:13" ht="25.5" hidden="1">
      <c r="A26" s="7" t="s">
        <v>47</v>
      </c>
      <c r="B26" s="31" t="s">
        <v>11</v>
      </c>
      <c r="C26" s="34">
        <v>60</v>
      </c>
      <c r="D26" s="34">
        <v>100</v>
      </c>
      <c r="E26" s="31" t="s">
        <v>12</v>
      </c>
      <c r="F26" s="31" t="s">
        <v>12</v>
      </c>
      <c r="G26" s="35" t="s">
        <v>12</v>
      </c>
      <c r="H26" s="31" t="s">
        <v>12</v>
      </c>
      <c r="I26" s="31" t="s">
        <v>12</v>
      </c>
      <c r="J26" s="75"/>
      <c r="K26" s="31" t="s">
        <v>12</v>
      </c>
      <c r="M26" s="38"/>
    </row>
    <row r="27" spans="1:12" ht="12.75">
      <c r="A27" s="8" t="s">
        <v>56</v>
      </c>
      <c r="B27" s="31" t="s">
        <v>11</v>
      </c>
      <c r="C27" s="31" t="s">
        <v>12</v>
      </c>
      <c r="D27" s="31" t="s">
        <v>12</v>
      </c>
      <c r="E27" s="31" t="s">
        <v>12</v>
      </c>
      <c r="F27" s="32" t="s">
        <v>12</v>
      </c>
      <c r="G27" s="85">
        <v>1037129.49765</v>
      </c>
      <c r="H27" s="84" t="s">
        <v>12</v>
      </c>
      <c r="I27" s="31" t="s">
        <v>12</v>
      </c>
      <c r="J27" s="31" t="s">
        <v>12</v>
      </c>
      <c r="K27" s="75">
        <f>(J12+J13+J14+J15+J17+J16+J18+J19+J20+J22+J23+J24+J25)/15</f>
        <v>124.54</v>
      </c>
      <c r="L27" s="39"/>
    </row>
    <row r="28" spans="1:12" ht="12.75">
      <c r="A28" s="127" t="s">
        <v>37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39"/>
    </row>
    <row r="29" spans="1:11" ht="63.75">
      <c r="A29" s="7" t="s">
        <v>50</v>
      </c>
      <c r="B29" s="31" t="s">
        <v>11</v>
      </c>
      <c r="C29" s="29">
        <v>100</v>
      </c>
      <c r="D29" s="29">
        <v>95</v>
      </c>
      <c r="E29" s="36">
        <f>IF(C29&gt;D29,C29/D29,D29/C29)*100</f>
        <v>105.26</v>
      </c>
      <c r="F29" s="31" t="s">
        <v>12</v>
      </c>
      <c r="G29" s="35" t="s">
        <v>12</v>
      </c>
      <c r="H29" s="31" t="s">
        <v>12</v>
      </c>
      <c r="I29" s="31" t="s">
        <v>12</v>
      </c>
      <c r="J29" s="31" t="s">
        <v>12</v>
      </c>
      <c r="K29" s="31" t="s">
        <v>12</v>
      </c>
    </row>
    <row r="30" spans="1:11" ht="66" customHeight="1">
      <c r="A30" s="33" t="s">
        <v>49</v>
      </c>
      <c r="B30" s="31" t="s">
        <v>11</v>
      </c>
      <c r="C30" s="29">
        <v>12.75</v>
      </c>
      <c r="D30" s="29">
        <v>12.75</v>
      </c>
      <c r="E30" s="36">
        <f>IF(C30&gt;D30,C30/D30,D30/C30)*100</f>
        <v>100</v>
      </c>
      <c r="F30" s="31" t="s">
        <v>12</v>
      </c>
      <c r="G30" s="35" t="s">
        <v>12</v>
      </c>
      <c r="H30" s="31" t="s">
        <v>12</v>
      </c>
      <c r="I30" s="31" t="s">
        <v>12</v>
      </c>
      <c r="J30" s="31" t="s">
        <v>12</v>
      </c>
      <c r="K30" s="31" t="s">
        <v>12</v>
      </c>
    </row>
    <row r="31" spans="1:11" ht="38.25">
      <c r="A31" s="7" t="s">
        <v>38</v>
      </c>
      <c r="B31" s="31" t="s">
        <v>11</v>
      </c>
      <c r="C31" s="29">
        <v>100</v>
      </c>
      <c r="D31" s="29">
        <v>100</v>
      </c>
      <c r="E31" s="36">
        <f>IF(C31&gt;D31,C31/D31,D31/C31)*100</f>
        <v>100</v>
      </c>
      <c r="F31" s="31" t="s">
        <v>12</v>
      </c>
      <c r="G31" s="35" t="s">
        <v>12</v>
      </c>
      <c r="H31" s="31" t="s">
        <v>12</v>
      </c>
      <c r="I31" s="31" t="s">
        <v>12</v>
      </c>
      <c r="J31" s="31" t="s">
        <v>12</v>
      </c>
      <c r="K31" s="31" t="s">
        <v>12</v>
      </c>
    </row>
    <row r="32" spans="1:11" ht="25.5">
      <c r="A32" s="7" t="s">
        <v>91</v>
      </c>
      <c r="B32" s="77" t="s">
        <v>17</v>
      </c>
      <c r="C32" s="7">
        <v>99</v>
      </c>
      <c r="D32" s="31">
        <v>99</v>
      </c>
      <c r="E32" s="36">
        <f>IF(C32&gt;D32,C32/D32,D32/C32)*100</f>
        <v>100</v>
      </c>
      <c r="F32" s="31" t="s">
        <v>12</v>
      </c>
      <c r="G32" s="35" t="s">
        <v>12</v>
      </c>
      <c r="H32" s="31" t="s">
        <v>12</v>
      </c>
      <c r="I32" s="31" t="s">
        <v>12</v>
      </c>
      <c r="J32" s="31" t="s">
        <v>12</v>
      </c>
      <c r="K32" s="31" t="s">
        <v>12</v>
      </c>
    </row>
    <row r="33" spans="1:11" ht="12.75">
      <c r="A33" s="14" t="s">
        <v>15</v>
      </c>
      <c r="B33" s="77"/>
      <c r="C33" s="31" t="s">
        <v>12</v>
      </c>
      <c r="D33" s="31" t="s">
        <v>12</v>
      </c>
      <c r="E33" s="31" t="s">
        <v>12</v>
      </c>
      <c r="F33" s="36">
        <f>(E29+E30+E31+E32)/4</f>
        <v>101.32</v>
      </c>
      <c r="G33" s="81">
        <v>598156.3506</v>
      </c>
      <c r="H33" s="79">
        <f>G33/G27</f>
        <v>0.5767</v>
      </c>
      <c r="I33" s="75">
        <f>F33*H33</f>
        <v>58.43</v>
      </c>
      <c r="J33" s="31" t="s">
        <v>12</v>
      </c>
      <c r="K33" s="31" t="s">
        <v>12</v>
      </c>
    </row>
    <row r="34" spans="1:11" ht="12.75" customHeight="1">
      <c r="A34" s="124" t="s">
        <v>67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6"/>
    </row>
    <row r="35" spans="1:11" ht="12.75" customHeight="1">
      <c r="A35" s="7" t="s">
        <v>39</v>
      </c>
      <c r="B35" s="31" t="s">
        <v>11</v>
      </c>
      <c r="C35" s="29">
        <v>95</v>
      </c>
      <c r="D35" s="30">
        <v>100</v>
      </c>
      <c r="E35" s="36">
        <f>IF(C35&gt;D35,C35/D35,D35/C35)*100</f>
        <v>105.26</v>
      </c>
      <c r="F35" s="31" t="s">
        <v>12</v>
      </c>
      <c r="G35" s="35" t="s">
        <v>12</v>
      </c>
      <c r="H35" s="31" t="s">
        <v>12</v>
      </c>
      <c r="I35" s="31" t="s">
        <v>12</v>
      </c>
      <c r="J35" s="31" t="s">
        <v>12</v>
      </c>
      <c r="K35" s="31" t="s">
        <v>12</v>
      </c>
    </row>
    <row r="36" spans="1:11" ht="12.75" customHeight="1">
      <c r="A36" s="7" t="s">
        <v>51</v>
      </c>
      <c r="B36" s="31" t="s">
        <v>11</v>
      </c>
      <c r="C36" s="29">
        <v>99</v>
      </c>
      <c r="D36" s="30">
        <v>100</v>
      </c>
      <c r="E36" s="36">
        <f>IF(C36&gt;D36,C36/D36,D36/C36)*100</f>
        <v>101.01</v>
      </c>
      <c r="F36" s="31" t="s">
        <v>12</v>
      </c>
      <c r="G36" s="35" t="s">
        <v>12</v>
      </c>
      <c r="H36" s="31" t="s">
        <v>12</v>
      </c>
      <c r="I36" s="31" t="s">
        <v>12</v>
      </c>
      <c r="J36" s="31" t="s">
        <v>12</v>
      </c>
      <c r="K36" s="31" t="s">
        <v>12</v>
      </c>
    </row>
    <row r="37" spans="1:11" ht="44.25" customHeight="1">
      <c r="A37" s="7" t="s">
        <v>65</v>
      </c>
      <c r="B37" s="31" t="s">
        <v>11</v>
      </c>
      <c r="C37" s="29">
        <v>0</v>
      </c>
      <c r="D37" s="30">
        <v>60</v>
      </c>
      <c r="E37" s="36">
        <v>0</v>
      </c>
      <c r="F37" s="31" t="s">
        <v>12</v>
      </c>
      <c r="G37" s="35" t="s">
        <v>12</v>
      </c>
      <c r="H37" s="31" t="s">
        <v>12</v>
      </c>
      <c r="I37" s="31" t="s">
        <v>12</v>
      </c>
      <c r="J37" s="31" t="s">
        <v>12</v>
      </c>
      <c r="K37" s="31" t="s">
        <v>12</v>
      </c>
    </row>
    <row r="38" spans="1:11" ht="51">
      <c r="A38" s="7" t="s">
        <v>66</v>
      </c>
      <c r="B38" s="31" t="s">
        <v>11</v>
      </c>
      <c r="C38" s="29">
        <v>100</v>
      </c>
      <c r="D38" s="30">
        <v>100</v>
      </c>
      <c r="E38" s="36">
        <f>IF(C38&gt;D38,C38/D38,D38/C38)*100</f>
        <v>100</v>
      </c>
      <c r="F38" s="31" t="s">
        <v>12</v>
      </c>
      <c r="G38" s="35" t="s">
        <v>12</v>
      </c>
      <c r="H38" s="31" t="s">
        <v>12</v>
      </c>
      <c r="I38" s="31" t="s">
        <v>12</v>
      </c>
      <c r="J38" s="31" t="s">
        <v>12</v>
      </c>
      <c r="K38" s="31" t="s">
        <v>12</v>
      </c>
    </row>
    <row r="39" spans="1:11" ht="25.5">
      <c r="A39" s="7" t="s">
        <v>53</v>
      </c>
      <c r="B39" s="31" t="s">
        <v>11</v>
      </c>
      <c r="C39" s="29">
        <v>0</v>
      </c>
      <c r="D39" s="30">
        <v>60</v>
      </c>
      <c r="E39" s="36">
        <v>0</v>
      </c>
      <c r="F39" s="31" t="s">
        <v>12</v>
      </c>
      <c r="G39" s="35" t="s">
        <v>12</v>
      </c>
      <c r="H39" s="31" t="s">
        <v>12</v>
      </c>
      <c r="I39" s="31" t="s">
        <v>12</v>
      </c>
      <c r="J39" s="31" t="s">
        <v>12</v>
      </c>
      <c r="K39" s="31" t="s">
        <v>12</v>
      </c>
    </row>
    <row r="40" spans="1:11" ht="25.5">
      <c r="A40" s="7" t="s">
        <v>41</v>
      </c>
      <c r="B40" s="31" t="s">
        <v>11</v>
      </c>
      <c r="C40" s="29">
        <v>99.9</v>
      </c>
      <c r="D40" s="31">
        <v>100</v>
      </c>
      <c r="E40" s="36">
        <f>IF(C40&gt;D40,C40/D40,D40/C40)*100</f>
        <v>100.1</v>
      </c>
      <c r="F40" s="31" t="s">
        <v>12</v>
      </c>
      <c r="G40" s="35" t="s">
        <v>12</v>
      </c>
      <c r="H40" s="31" t="s">
        <v>12</v>
      </c>
      <c r="I40" s="31" t="s">
        <v>12</v>
      </c>
      <c r="J40" s="31" t="s">
        <v>12</v>
      </c>
      <c r="K40" s="31" t="s">
        <v>12</v>
      </c>
    </row>
    <row r="41" spans="1:11" ht="25.5">
      <c r="A41" s="7" t="s">
        <v>61</v>
      </c>
      <c r="B41" s="31" t="s">
        <v>17</v>
      </c>
      <c r="C41" s="7">
        <v>99</v>
      </c>
      <c r="D41" s="31">
        <v>99</v>
      </c>
      <c r="E41" s="36">
        <f>IF(C41&gt;D41,C41/D41,D41/C41)*100</f>
        <v>100</v>
      </c>
      <c r="F41" s="31" t="s">
        <v>12</v>
      </c>
      <c r="G41" s="35" t="s">
        <v>12</v>
      </c>
      <c r="H41" s="31" t="s">
        <v>12</v>
      </c>
      <c r="I41" s="31" t="s">
        <v>12</v>
      </c>
      <c r="J41" s="31" t="s">
        <v>12</v>
      </c>
      <c r="K41" s="31" t="s">
        <v>12</v>
      </c>
    </row>
    <row r="42" spans="1:11" ht="12.75">
      <c r="A42" s="14" t="s">
        <v>16</v>
      </c>
      <c r="B42" s="31"/>
      <c r="C42" s="31" t="s">
        <v>12</v>
      </c>
      <c r="D42" s="31" t="s">
        <v>12</v>
      </c>
      <c r="E42" s="31" t="s">
        <v>12</v>
      </c>
      <c r="F42" s="36">
        <f>(E35+E36+E37+E38+E39+E40+E41)/7</f>
        <v>72.34</v>
      </c>
      <c r="G42" s="40">
        <v>394886.15146</v>
      </c>
      <c r="H42" s="79">
        <f>G42/G27</f>
        <v>0.3807</v>
      </c>
      <c r="I42" s="75">
        <f>F42*H42</f>
        <v>27.54</v>
      </c>
      <c r="J42" s="31" t="s">
        <v>12</v>
      </c>
      <c r="K42" s="31" t="s">
        <v>12</v>
      </c>
    </row>
    <row r="43" spans="1:11" ht="12.75">
      <c r="A43" s="127" t="s">
        <v>68</v>
      </c>
      <c r="B43" s="127"/>
      <c r="C43" s="130"/>
      <c r="D43" s="127"/>
      <c r="E43" s="127"/>
      <c r="F43" s="127"/>
      <c r="G43" s="127"/>
      <c r="H43" s="127"/>
      <c r="I43" s="127"/>
      <c r="J43" s="127"/>
      <c r="K43" s="127"/>
    </row>
    <row r="44" spans="1:11" ht="38.25">
      <c r="A44" s="7" t="s">
        <v>62</v>
      </c>
      <c r="B44" s="31" t="s">
        <v>11</v>
      </c>
      <c r="C44" s="29">
        <v>2.2</v>
      </c>
      <c r="D44" s="31">
        <v>0.23</v>
      </c>
      <c r="E44" s="36">
        <f>IF(C44&gt;D44,C44/D44,D44/C44)*100</f>
        <v>956.52</v>
      </c>
      <c r="F44" s="31" t="s">
        <v>12</v>
      </c>
      <c r="G44" s="35" t="s">
        <v>12</v>
      </c>
      <c r="H44" s="31" t="s">
        <v>12</v>
      </c>
      <c r="I44" s="31" t="s">
        <v>12</v>
      </c>
      <c r="J44" s="31" t="s">
        <v>12</v>
      </c>
      <c r="K44" s="31" t="s">
        <v>12</v>
      </c>
    </row>
    <row r="45" spans="1:11" ht="12.75">
      <c r="A45" s="14" t="s">
        <v>18</v>
      </c>
      <c r="B45" s="77"/>
      <c r="C45" s="31" t="s">
        <v>12</v>
      </c>
      <c r="D45" s="31" t="s">
        <v>12</v>
      </c>
      <c r="E45" s="31" t="s">
        <v>12</v>
      </c>
      <c r="F45" s="36">
        <f>E44/1</f>
        <v>956.52</v>
      </c>
      <c r="G45" s="80">
        <v>17883.29559</v>
      </c>
      <c r="H45" s="79">
        <f>G45/G27</f>
        <v>0.0172</v>
      </c>
      <c r="I45" s="75">
        <f>F45*H45</f>
        <v>16.45</v>
      </c>
      <c r="J45" s="31" t="s">
        <v>12</v>
      </c>
      <c r="K45" s="31" t="s">
        <v>12</v>
      </c>
    </row>
    <row r="46" spans="1:11" ht="12.75">
      <c r="A46" s="129" t="s">
        <v>69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  <row r="47" spans="1:11" ht="25.5">
      <c r="A47" s="7" t="s">
        <v>63</v>
      </c>
      <c r="B47" s="32" t="s">
        <v>11</v>
      </c>
      <c r="C47" s="29">
        <v>100</v>
      </c>
      <c r="D47" s="29">
        <v>100</v>
      </c>
      <c r="E47" s="36">
        <f>IF(C47&gt;D47,C47/D47,D47/C47)*100</f>
        <v>100</v>
      </c>
      <c r="F47" s="31" t="s">
        <v>12</v>
      </c>
      <c r="G47" s="35" t="s">
        <v>12</v>
      </c>
      <c r="H47" s="31" t="s">
        <v>12</v>
      </c>
      <c r="I47" s="31" t="s">
        <v>12</v>
      </c>
      <c r="J47" s="31" t="s">
        <v>12</v>
      </c>
      <c r="K47" s="31" t="s">
        <v>12</v>
      </c>
    </row>
    <row r="48" spans="1:11" ht="12.75">
      <c r="A48" s="14" t="s">
        <v>19</v>
      </c>
      <c r="B48" s="77"/>
      <c r="C48" s="31" t="s">
        <v>12</v>
      </c>
      <c r="D48" s="31" t="s">
        <v>12</v>
      </c>
      <c r="E48" s="31" t="s">
        <v>12</v>
      </c>
      <c r="F48" s="36">
        <f>E47/1</f>
        <v>100</v>
      </c>
      <c r="G48" s="82">
        <v>21127.9</v>
      </c>
      <c r="H48" s="79">
        <f>G48/G27</f>
        <v>0.0204</v>
      </c>
      <c r="I48" s="75">
        <f>F48*H48</f>
        <v>2.04</v>
      </c>
      <c r="J48" s="31"/>
      <c r="K48" s="31"/>
    </row>
    <row r="49" spans="1:11" ht="12.75">
      <c r="A49" s="129" t="s">
        <v>70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</row>
    <row r="50" spans="1:11" ht="25.5">
      <c r="A50" s="7" t="s">
        <v>44</v>
      </c>
      <c r="B50" s="31" t="s">
        <v>11</v>
      </c>
      <c r="C50" s="29">
        <v>0</v>
      </c>
      <c r="D50" s="29">
        <v>100</v>
      </c>
      <c r="E50" s="36">
        <v>0</v>
      </c>
      <c r="F50" s="31" t="s">
        <v>12</v>
      </c>
      <c r="G50" s="35" t="s">
        <v>12</v>
      </c>
      <c r="H50" s="31" t="s">
        <v>12</v>
      </c>
      <c r="I50" s="31" t="s">
        <v>12</v>
      </c>
      <c r="J50" s="31" t="s">
        <v>12</v>
      </c>
      <c r="K50" s="31" t="s">
        <v>12</v>
      </c>
    </row>
    <row r="51" spans="1:11" ht="38.25">
      <c r="A51" s="7" t="s">
        <v>92</v>
      </c>
      <c r="B51" s="31" t="s">
        <v>11</v>
      </c>
      <c r="C51" s="29">
        <v>100</v>
      </c>
      <c r="D51" s="29">
        <v>100</v>
      </c>
      <c r="E51" s="36">
        <f>IF(C51&gt;D51,C51/D51,D51/C51)*100</f>
        <v>100</v>
      </c>
      <c r="F51" s="31" t="s">
        <v>12</v>
      </c>
      <c r="G51" s="35" t="s">
        <v>12</v>
      </c>
      <c r="H51" s="31" t="s">
        <v>12</v>
      </c>
      <c r="I51" s="31" t="s">
        <v>12</v>
      </c>
      <c r="J51" s="31" t="s">
        <v>12</v>
      </c>
      <c r="K51" s="31" t="s">
        <v>12</v>
      </c>
    </row>
    <row r="52" spans="1:11" ht="12.75">
      <c r="A52" s="14" t="s">
        <v>31</v>
      </c>
      <c r="B52" s="77"/>
      <c r="C52" s="31" t="s">
        <v>12</v>
      </c>
      <c r="D52" s="31" t="s">
        <v>12</v>
      </c>
      <c r="E52" s="31" t="s">
        <v>12</v>
      </c>
      <c r="F52" s="36">
        <f>(E50+E51)/2</f>
        <v>50</v>
      </c>
      <c r="G52" s="82">
        <v>5075.8</v>
      </c>
      <c r="H52" s="79">
        <f>G52/G27</f>
        <v>0.0049</v>
      </c>
      <c r="I52" s="75">
        <f>F52*H52</f>
        <v>0.25</v>
      </c>
      <c r="J52" s="31"/>
      <c r="K52" s="31"/>
    </row>
    <row r="53" spans="1:11" ht="12.75" hidden="1">
      <c r="A53" s="128" t="s">
        <v>71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</row>
    <row r="54" spans="1:11" ht="25.5" hidden="1">
      <c r="A54" s="7" t="s">
        <v>47</v>
      </c>
      <c r="B54" s="20" t="s">
        <v>11</v>
      </c>
      <c r="C54" s="34">
        <v>0</v>
      </c>
      <c r="D54" s="34">
        <v>0</v>
      </c>
      <c r="E54" s="36" t="e">
        <f>IF(C54&gt;D54,C54/D54,D54/C54)*100</f>
        <v>#DIV/0!</v>
      </c>
      <c r="F54" s="21"/>
      <c r="G54" s="22"/>
      <c r="H54" s="21"/>
      <c r="I54" s="21"/>
      <c r="J54" s="21"/>
      <c r="K54" s="21"/>
    </row>
    <row r="55" spans="1:11" ht="23.25" customHeight="1" hidden="1">
      <c r="A55" s="7" t="s">
        <v>61</v>
      </c>
      <c r="B55" s="14" t="s">
        <v>17</v>
      </c>
      <c r="C55" s="7">
        <v>0</v>
      </c>
      <c r="D55" s="31">
        <v>0</v>
      </c>
      <c r="E55" s="18" t="e">
        <f>IF(C55&gt;D55,C55/D55,D55/C55)*100</f>
        <v>#DIV/0!</v>
      </c>
      <c r="F55" s="15" t="s">
        <v>12</v>
      </c>
      <c r="G55" s="16" t="s">
        <v>12</v>
      </c>
      <c r="H55" s="15" t="s">
        <v>12</v>
      </c>
      <c r="I55" s="15" t="s">
        <v>12</v>
      </c>
      <c r="J55" s="15" t="s">
        <v>12</v>
      </c>
      <c r="K55" s="15" t="s">
        <v>12</v>
      </c>
    </row>
    <row r="56" spans="1:11" ht="12.75" hidden="1">
      <c r="A56" s="14" t="s">
        <v>48</v>
      </c>
      <c r="B56" s="14"/>
      <c r="C56" s="15" t="s">
        <v>12</v>
      </c>
      <c r="D56" s="15" t="s">
        <v>12</v>
      </c>
      <c r="E56" s="15" t="s">
        <v>12</v>
      </c>
      <c r="F56" s="18" t="e">
        <f>(E54+E55)/2</f>
        <v>#DIV/0!</v>
      </c>
      <c r="G56" s="35">
        <v>0</v>
      </c>
      <c r="H56" s="19">
        <f>G56/G27</f>
        <v>0</v>
      </c>
      <c r="I56" s="17" t="e">
        <f>F56*H56</f>
        <v>#DIV/0!</v>
      </c>
      <c r="J56" s="21"/>
      <c r="K56" s="21"/>
    </row>
    <row r="61" spans="1:11" ht="15">
      <c r="A61" s="59" t="s">
        <v>55</v>
      </c>
      <c r="B61" s="59"/>
      <c r="C61" s="59"/>
      <c r="D61" s="59"/>
      <c r="E61" s="59"/>
      <c r="F61" s="59"/>
      <c r="G61" s="62"/>
      <c r="H61" s="59"/>
      <c r="I61" s="59"/>
      <c r="J61" s="59"/>
      <c r="K61" s="59" t="s">
        <v>74</v>
      </c>
    </row>
  </sheetData>
  <sheetProtection/>
  <mergeCells count="22">
    <mergeCell ref="A34:K34"/>
    <mergeCell ref="A28:K28"/>
    <mergeCell ref="A53:K53"/>
    <mergeCell ref="A46:K46"/>
    <mergeCell ref="A49:K49"/>
    <mergeCell ref="A43:K43"/>
    <mergeCell ref="H1:K1"/>
    <mergeCell ref="A5:K5"/>
    <mergeCell ref="A3:K3"/>
    <mergeCell ref="A7:A9"/>
    <mergeCell ref="A4:K4"/>
    <mergeCell ref="K7:K9"/>
    <mergeCell ref="G7:G9"/>
    <mergeCell ref="H7:H9"/>
    <mergeCell ref="I7:I9"/>
    <mergeCell ref="J7:J9"/>
    <mergeCell ref="A11:K11"/>
    <mergeCell ref="B7:B9"/>
    <mergeCell ref="C7:C9"/>
    <mergeCell ref="D7:D9"/>
    <mergeCell ref="E7:E9"/>
    <mergeCell ref="F7:F9"/>
  </mergeCells>
  <printOptions/>
  <pageMargins left="0.1968503937007874" right="0.1968503937007874" top="0.3937007874015748" bottom="0.1968503937007874" header="0.5118110236220472" footer="0"/>
  <pageSetup fitToHeight="0" fitToWidth="1" horizontalDpi="600" verticalDpi="600" orientation="landscape" paperSize="9" scale="88" r:id="rId1"/>
  <rowBreaks count="2" manualBreakCount="2">
    <brk id="18" max="255" man="1"/>
    <brk id="3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8"/>
  <sheetViews>
    <sheetView zoomScalePageLayoutView="0" workbookViewId="0" topLeftCell="A1">
      <selection activeCell="H11" sqref="H11:H14"/>
    </sheetView>
  </sheetViews>
  <sheetFormatPr defaultColWidth="9.140625" defaultRowHeight="12.75"/>
  <cols>
    <col min="1" max="1" width="48.57421875" style="2" customWidth="1"/>
    <col min="2" max="2" width="6.7109375" style="2" customWidth="1"/>
    <col min="3" max="3" width="9.140625" style="2" customWidth="1"/>
    <col min="4" max="4" width="10.57421875" style="2" customWidth="1"/>
    <col min="5" max="5" width="14.140625" style="2" customWidth="1"/>
    <col min="6" max="6" width="12.28125" style="2" customWidth="1"/>
    <col min="7" max="7" width="13.00390625" style="5" customWidth="1"/>
    <col min="8" max="8" width="12.57421875" style="2" customWidth="1"/>
    <col min="9" max="9" width="12.28125" style="2" customWidth="1"/>
    <col min="10" max="11" width="13.00390625" style="2" customWidth="1"/>
    <col min="12" max="16384" width="9.140625" style="2" customWidth="1"/>
  </cols>
  <sheetData>
    <row r="1" spans="8:11" ht="56.25" customHeight="1">
      <c r="H1" s="136" t="s">
        <v>96</v>
      </c>
      <c r="I1" s="136"/>
      <c r="J1" s="136"/>
      <c r="K1" s="136"/>
    </row>
    <row r="2" spans="8:11" ht="62.25" customHeight="1">
      <c r="H2" s="136" t="s">
        <v>97</v>
      </c>
      <c r="I2" s="136"/>
      <c r="J2" s="136"/>
      <c r="K2" s="136"/>
    </row>
    <row r="6" spans="1:11" ht="12.75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</row>
    <row r="7" spans="1:11" ht="14.25">
      <c r="A7" s="117" t="s">
        <v>22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5" customHeight="1">
      <c r="A8" s="117" t="s">
        <v>78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4.25">
      <c r="A9" s="117" t="s">
        <v>28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>
      <c r="A10" s="11"/>
      <c r="B10" s="11"/>
      <c r="C10" s="11"/>
      <c r="D10" s="11"/>
      <c r="E10" s="11"/>
      <c r="F10" s="11"/>
      <c r="G10" s="12"/>
      <c r="H10" s="11"/>
      <c r="I10" s="11"/>
      <c r="J10" s="11"/>
      <c r="K10" s="11"/>
    </row>
    <row r="11" spans="1:11" ht="32.25" customHeight="1">
      <c r="A11" s="118" t="s">
        <v>0</v>
      </c>
      <c r="B11" s="118" t="s">
        <v>1</v>
      </c>
      <c r="C11" s="131" t="s">
        <v>2</v>
      </c>
      <c r="D11" s="131" t="s">
        <v>3</v>
      </c>
      <c r="E11" s="131" t="s">
        <v>4</v>
      </c>
      <c r="F11" s="131" t="s">
        <v>5</v>
      </c>
      <c r="G11" s="135" t="s">
        <v>46</v>
      </c>
      <c r="H11" s="131" t="s">
        <v>57</v>
      </c>
      <c r="I11" s="131" t="s">
        <v>58</v>
      </c>
      <c r="J11" s="131" t="s">
        <v>59</v>
      </c>
      <c r="K11" s="131" t="s">
        <v>60</v>
      </c>
    </row>
    <row r="12" spans="1:11" ht="33.75" customHeight="1">
      <c r="A12" s="118"/>
      <c r="B12" s="118"/>
      <c r="C12" s="131"/>
      <c r="D12" s="131"/>
      <c r="E12" s="131"/>
      <c r="F12" s="131"/>
      <c r="G12" s="135"/>
      <c r="H12" s="131"/>
      <c r="I12" s="131"/>
      <c r="J12" s="131"/>
      <c r="K12" s="131"/>
    </row>
    <row r="13" spans="1:11" ht="18.75" customHeight="1">
      <c r="A13" s="118"/>
      <c r="B13" s="118"/>
      <c r="C13" s="131"/>
      <c r="D13" s="131"/>
      <c r="E13" s="131"/>
      <c r="F13" s="131"/>
      <c r="G13" s="135"/>
      <c r="H13" s="131"/>
      <c r="I13" s="131"/>
      <c r="J13" s="131"/>
      <c r="K13" s="131"/>
    </row>
    <row r="14" spans="1:11" ht="4.5" customHeight="1">
      <c r="A14" s="118"/>
      <c r="B14" s="118"/>
      <c r="C14" s="131"/>
      <c r="D14" s="131"/>
      <c r="E14" s="131"/>
      <c r="F14" s="131"/>
      <c r="G14" s="135"/>
      <c r="H14" s="131"/>
      <c r="I14" s="131"/>
      <c r="J14" s="131"/>
      <c r="K14" s="131"/>
    </row>
    <row r="15" spans="1:1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41">
        <v>7</v>
      </c>
      <c r="H15" s="13">
        <v>8</v>
      </c>
      <c r="I15" s="13">
        <v>9</v>
      </c>
      <c r="J15" s="13">
        <v>10</v>
      </c>
      <c r="K15" s="13">
        <v>11</v>
      </c>
    </row>
    <row r="16" spans="1:11" ht="12.75" customHeight="1">
      <c r="A16" s="117" t="s">
        <v>78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63.75">
      <c r="A17" s="7" t="s">
        <v>50</v>
      </c>
      <c r="B17" s="31" t="s">
        <v>11</v>
      </c>
      <c r="C17" s="34">
        <v>95</v>
      </c>
      <c r="D17" s="34">
        <f>D34</f>
        <v>95.1</v>
      </c>
      <c r="E17" s="31" t="s">
        <v>12</v>
      </c>
      <c r="F17" s="31" t="s">
        <v>12</v>
      </c>
      <c r="G17" s="35" t="s">
        <v>12</v>
      </c>
      <c r="H17" s="31" t="s">
        <v>12</v>
      </c>
      <c r="I17" s="31" t="s">
        <v>12</v>
      </c>
      <c r="J17" s="75">
        <f>IF(C17&gt;D17,C17/D17,D17/C17)*100</f>
        <v>100.11</v>
      </c>
      <c r="K17" s="31" t="s">
        <v>12</v>
      </c>
    </row>
    <row r="18" spans="1:11" ht="66.75" customHeight="1">
      <c r="A18" s="7" t="s">
        <v>49</v>
      </c>
      <c r="B18" s="31" t="s">
        <v>11</v>
      </c>
      <c r="C18" s="34">
        <v>12.75</v>
      </c>
      <c r="D18" s="34">
        <f>D35</f>
        <v>12.7</v>
      </c>
      <c r="E18" s="31" t="s">
        <v>12</v>
      </c>
      <c r="F18" s="31" t="s">
        <v>12</v>
      </c>
      <c r="G18" s="35" t="s">
        <v>12</v>
      </c>
      <c r="H18" s="31" t="s">
        <v>12</v>
      </c>
      <c r="I18" s="31" t="s">
        <v>12</v>
      </c>
      <c r="J18" s="75">
        <f aca="true" t="shared" si="0" ref="J18:J31">IF(C18&gt;D18,C18/D18,D18/C18)*100</f>
        <v>100.39</v>
      </c>
      <c r="K18" s="31" t="s">
        <v>12</v>
      </c>
    </row>
    <row r="19" spans="1:11" ht="47.25" customHeight="1">
      <c r="A19" s="7" t="s">
        <v>38</v>
      </c>
      <c r="B19" s="31" t="s">
        <v>11</v>
      </c>
      <c r="C19" s="34">
        <v>100</v>
      </c>
      <c r="D19" s="34">
        <f>D36</f>
        <v>100</v>
      </c>
      <c r="E19" s="31" t="s">
        <v>12</v>
      </c>
      <c r="F19" s="31" t="s">
        <v>12</v>
      </c>
      <c r="G19" s="35" t="s">
        <v>12</v>
      </c>
      <c r="H19" s="31" t="s">
        <v>12</v>
      </c>
      <c r="I19" s="31" t="s">
        <v>12</v>
      </c>
      <c r="J19" s="75">
        <f t="shared" si="0"/>
        <v>100</v>
      </c>
      <c r="K19" s="31" t="s">
        <v>12</v>
      </c>
    </row>
    <row r="20" spans="1:11" ht="20.25" customHeight="1">
      <c r="A20" s="7" t="s">
        <v>39</v>
      </c>
      <c r="B20" s="31" t="s">
        <v>11</v>
      </c>
      <c r="C20" s="34">
        <v>100</v>
      </c>
      <c r="D20" s="34">
        <f aca="true" t="shared" si="1" ref="D20:D25">D40</f>
        <v>100</v>
      </c>
      <c r="E20" s="31" t="s">
        <v>12</v>
      </c>
      <c r="F20" s="31" t="s">
        <v>12</v>
      </c>
      <c r="G20" s="35" t="s">
        <v>12</v>
      </c>
      <c r="H20" s="31" t="s">
        <v>12</v>
      </c>
      <c r="I20" s="31" t="s">
        <v>12</v>
      </c>
      <c r="J20" s="75">
        <f t="shared" si="0"/>
        <v>100</v>
      </c>
      <c r="K20" s="31" t="s">
        <v>12</v>
      </c>
    </row>
    <row r="21" spans="1:11" ht="38.25">
      <c r="A21" s="7" t="s">
        <v>51</v>
      </c>
      <c r="B21" s="31" t="s">
        <v>11</v>
      </c>
      <c r="C21" s="34">
        <v>100</v>
      </c>
      <c r="D21" s="34">
        <f t="shared" si="1"/>
        <v>100</v>
      </c>
      <c r="E21" s="31" t="s">
        <v>12</v>
      </c>
      <c r="F21" s="31" t="s">
        <v>12</v>
      </c>
      <c r="G21" s="35" t="s">
        <v>12</v>
      </c>
      <c r="H21" s="31" t="s">
        <v>12</v>
      </c>
      <c r="I21" s="31" t="s">
        <v>12</v>
      </c>
      <c r="J21" s="75">
        <f t="shared" si="0"/>
        <v>100</v>
      </c>
      <c r="K21" s="31" t="s">
        <v>12</v>
      </c>
    </row>
    <row r="22" spans="1:11" ht="38.25">
      <c r="A22" s="7" t="s">
        <v>54</v>
      </c>
      <c r="B22" s="31" t="s">
        <v>11</v>
      </c>
      <c r="C22" s="34">
        <v>60</v>
      </c>
      <c r="D22" s="34">
        <f t="shared" si="1"/>
        <v>60.5</v>
      </c>
      <c r="E22" s="31" t="s">
        <v>12</v>
      </c>
      <c r="F22" s="31" t="s">
        <v>12</v>
      </c>
      <c r="G22" s="35" t="s">
        <v>12</v>
      </c>
      <c r="H22" s="31" t="s">
        <v>12</v>
      </c>
      <c r="I22" s="31" t="s">
        <v>12</v>
      </c>
      <c r="J22" s="75">
        <f t="shared" si="0"/>
        <v>100.83</v>
      </c>
      <c r="K22" s="31" t="s">
        <v>12</v>
      </c>
    </row>
    <row r="23" spans="1:11" ht="51">
      <c r="A23" s="7" t="s">
        <v>66</v>
      </c>
      <c r="B23" s="31" t="s">
        <v>11</v>
      </c>
      <c r="C23" s="34">
        <v>100</v>
      </c>
      <c r="D23" s="34">
        <f t="shared" si="1"/>
        <v>100</v>
      </c>
      <c r="E23" s="31" t="s">
        <v>12</v>
      </c>
      <c r="F23" s="31" t="s">
        <v>12</v>
      </c>
      <c r="G23" s="35" t="s">
        <v>12</v>
      </c>
      <c r="H23" s="31" t="s">
        <v>12</v>
      </c>
      <c r="I23" s="31" t="s">
        <v>12</v>
      </c>
      <c r="J23" s="75">
        <f t="shared" si="0"/>
        <v>100</v>
      </c>
      <c r="K23" s="31" t="s">
        <v>12</v>
      </c>
    </row>
    <row r="24" spans="1:11" ht="25.5">
      <c r="A24" s="7" t="s">
        <v>53</v>
      </c>
      <c r="B24" s="31" t="s">
        <v>11</v>
      </c>
      <c r="C24" s="34">
        <v>60</v>
      </c>
      <c r="D24" s="34">
        <f t="shared" si="1"/>
        <v>60.5</v>
      </c>
      <c r="E24" s="31" t="s">
        <v>12</v>
      </c>
      <c r="F24" s="31" t="s">
        <v>12</v>
      </c>
      <c r="G24" s="35" t="s">
        <v>12</v>
      </c>
      <c r="H24" s="31" t="s">
        <v>12</v>
      </c>
      <c r="I24" s="31" t="s">
        <v>12</v>
      </c>
      <c r="J24" s="75">
        <f t="shared" si="0"/>
        <v>100.83</v>
      </c>
      <c r="K24" s="31" t="s">
        <v>12</v>
      </c>
    </row>
    <row r="25" spans="1:11" ht="25.5">
      <c r="A25" s="7" t="s">
        <v>41</v>
      </c>
      <c r="B25" s="31" t="s">
        <v>11</v>
      </c>
      <c r="C25" s="34">
        <v>100</v>
      </c>
      <c r="D25" s="34">
        <f t="shared" si="1"/>
        <v>100</v>
      </c>
      <c r="E25" s="31" t="s">
        <v>12</v>
      </c>
      <c r="F25" s="31" t="s">
        <v>12</v>
      </c>
      <c r="G25" s="35" t="s">
        <v>12</v>
      </c>
      <c r="H25" s="31" t="s">
        <v>12</v>
      </c>
      <c r="I25" s="31" t="s">
        <v>12</v>
      </c>
      <c r="J25" s="75">
        <f t="shared" si="0"/>
        <v>100</v>
      </c>
      <c r="K25" s="31" t="s">
        <v>12</v>
      </c>
    </row>
    <row r="26" spans="1:11" ht="25.5">
      <c r="A26" s="7" t="s">
        <v>91</v>
      </c>
      <c r="B26" s="31" t="s">
        <v>11</v>
      </c>
      <c r="C26" s="34">
        <v>99</v>
      </c>
      <c r="D26" s="34">
        <v>99</v>
      </c>
      <c r="E26" s="31" t="s">
        <v>12</v>
      </c>
      <c r="F26" s="31" t="s">
        <v>12</v>
      </c>
      <c r="G26" s="35" t="s">
        <v>12</v>
      </c>
      <c r="H26" s="31" t="s">
        <v>12</v>
      </c>
      <c r="I26" s="31" t="s">
        <v>12</v>
      </c>
      <c r="J26" s="75">
        <f t="shared" si="0"/>
        <v>100</v>
      </c>
      <c r="K26" s="31" t="s">
        <v>12</v>
      </c>
    </row>
    <row r="27" spans="1:11" ht="38.25">
      <c r="A27" s="7" t="s">
        <v>62</v>
      </c>
      <c r="B27" s="31" t="s">
        <v>11</v>
      </c>
      <c r="C27" s="34">
        <v>0.23</v>
      </c>
      <c r="D27" s="34">
        <v>0.23</v>
      </c>
      <c r="E27" s="31" t="s">
        <v>12</v>
      </c>
      <c r="F27" s="31" t="s">
        <v>12</v>
      </c>
      <c r="G27" s="35" t="s">
        <v>12</v>
      </c>
      <c r="H27" s="31" t="s">
        <v>12</v>
      </c>
      <c r="I27" s="31" t="s">
        <v>12</v>
      </c>
      <c r="J27" s="75">
        <f t="shared" si="0"/>
        <v>100</v>
      </c>
      <c r="K27" s="31" t="s">
        <v>12</v>
      </c>
    </row>
    <row r="28" spans="1:11" ht="25.5">
      <c r="A28" s="7" t="s">
        <v>72</v>
      </c>
      <c r="B28" s="31" t="s">
        <v>73</v>
      </c>
      <c r="C28" s="34">
        <v>1</v>
      </c>
      <c r="D28" s="34">
        <v>1</v>
      </c>
      <c r="E28" s="31" t="s">
        <v>12</v>
      </c>
      <c r="F28" s="31" t="s">
        <v>12</v>
      </c>
      <c r="G28" s="35" t="s">
        <v>12</v>
      </c>
      <c r="H28" s="31" t="s">
        <v>12</v>
      </c>
      <c r="I28" s="31" t="s">
        <v>12</v>
      </c>
      <c r="J28" s="75">
        <f>IF(C28&gt;D28,C28/D28,D28/C28)*100</f>
        <v>100</v>
      </c>
      <c r="K28" s="31" t="s">
        <v>12</v>
      </c>
    </row>
    <row r="29" spans="1:11" ht="25.5">
      <c r="A29" s="7" t="s">
        <v>63</v>
      </c>
      <c r="B29" s="31" t="s">
        <v>11</v>
      </c>
      <c r="C29" s="34">
        <v>100</v>
      </c>
      <c r="D29" s="34">
        <v>100</v>
      </c>
      <c r="E29" s="31" t="s">
        <v>12</v>
      </c>
      <c r="F29" s="31" t="s">
        <v>12</v>
      </c>
      <c r="G29" s="35" t="s">
        <v>12</v>
      </c>
      <c r="H29" s="31" t="s">
        <v>12</v>
      </c>
      <c r="I29" s="31" t="s">
        <v>12</v>
      </c>
      <c r="J29" s="75">
        <f t="shared" si="0"/>
        <v>100</v>
      </c>
      <c r="K29" s="31" t="s">
        <v>12</v>
      </c>
    </row>
    <row r="30" spans="1:11" ht="25.5">
      <c r="A30" s="7" t="s">
        <v>44</v>
      </c>
      <c r="B30" s="31" t="s">
        <v>11</v>
      </c>
      <c r="C30" s="34">
        <v>100</v>
      </c>
      <c r="D30" s="34">
        <v>100</v>
      </c>
      <c r="E30" s="31" t="s">
        <v>12</v>
      </c>
      <c r="F30" s="31" t="s">
        <v>12</v>
      </c>
      <c r="G30" s="35" t="s">
        <v>12</v>
      </c>
      <c r="H30" s="31" t="s">
        <v>12</v>
      </c>
      <c r="I30" s="31" t="s">
        <v>12</v>
      </c>
      <c r="J30" s="75">
        <f t="shared" si="0"/>
        <v>100</v>
      </c>
      <c r="K30" s="31" t="s">
        <v>12</v>
      </c>
    </row>
    <row r="31" spans="1:11" ht="38.25">
      <c r="A31" s="7" t="s">
        <v>45</v>
      </c>
      <c r="B31" s="31" t="s">
        <v>11</v>
      </c>
      <c r="C31" s="34">
        <v>100</v>
      </c>
      <c r="D31" s="34">
        <f>D60</f>
        <v>100</v>
      </c>
      <c r="E31" s="31" t="s">
        <v>12</v>
      </c>
      <c r="F31" s="31" t="s">
        <v>12</v>
      </c>
      <c r="G31" s="35" t="s">
        <v>12</v>
      </c>
      <c r="H31" s="31" t="s">
        <v>12</v>
      </c>
      <c r="I31" s="31" t="s">
        <v>12</v>
      </c>
      <c r="J31" s="75">
        <f t="shared" si="0"/>
        <v>100</v>
      </c>
      <c r="K31" s="31" t="s">
        <v>12</v>
      </c>
    </row>
    <row r="32" spans="1:11" ht="24">
      <c r="A32" s="14" t="s">
        <v>13</v>
      </c>
      <c r="B32" s="31" t="s">
        <v>14</v>
      </c>
      <c r="C32" s="31" t="s">
        <v>12</v>
      </c>
      <c r="D32" s="31" t="s">
        <v>12</v>
      </c>
      <c r="E32" s="31" t="s">
        <v>12</v>
      </c>
      <c r="F32" s="31" t="s">
        <v>12</v>
      </c>
      <c r="G32" s="76">
        <f>G38+G47+G51+G58+G62</f>
        <v>1347892.77696</v>
      </c>
      <c r="H32" s="31" t="s">
        <v>12</v>
      </c>
      <c r="I32" s="31" t="s">
        <v>12</v>
      </c>
      <c r="J32" s="31" t="s">
        <v>12</v>
      </c>
      <c r="K32" s="75">
        <f>(J17+J18+J19+J20+J21+J22+J23+J24+J25+J26+J27+J29+J30+J31)/15</f>
        <v>93.48</v>
      </c>
    </row>
    <row r="33" spans="1:11" ht="12.75" customHeight="1">
      <c r="A33" s="132" t="s">
        <v>37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11" ht="68.25" customHeight="1">
      <c r="A34" s="7" t="s">
        <v>50</v>
      </c>
      <c r="B34" s="31" t="s">
        <v>11</v>
      </c>
      <c r="C34" s="29">
        <v>95</v>
      </c>
      <c r="D34" s="31">
        <v>95.1</v>
      </c>
      <c r="E34" s="36">
        <f>IF(C34&gt;D34,C34/D34,D34/C34)*100</f>
        <v>100.11</v>
      </c>
      <c r="F34" s="31" t="s">
        <v>12</v>
      </c>
      <c r="G34" s="35" t="s">
        <v>12</v>
      </c>
      <c r="H34" s="31" t="s">
        <v>12</v>
      </c>
      <c r="I34" s="31" t="s">
        <v>12</v>
      </c>
      <c r="J34" s="31" t="s">
        <v>12</v>
      </c>
      <c r="K34" s="31" t="s">
        <v>12</v>
      </c>
    </row>
    <row r="35" spans="1:11" ht="63.75">
      <c r="A35" s="7" t="s">
        <v>49</v>
      </c>
      <c r="B35" s="31" t="s">
        <v>11</v>
      </c>
      <c r="C35" s="29">
        <v>12.75</v>
      </c>
      <c r="D35" s="31">
        <v>12.7</v>
      </c>
      <c r="E35" s="36">
        <f>IF(C35&gt;D35,C35/D35,D35/C35)*100</f>
        <v>100.39</v>
      </c>
      <c r="F35" s="31" t="s">
        <v>12</v>
      </c>
      <c r="G35" s="35" t="s">
        <v>12</v>
      </c>
      <c r="H35" s="31" t="s">
        <v>12</v>
      </c>
      <c r="I35" s="31" t="s">
        <v>12</v>
      </c>
      <c r="J35" s="31" t="s">
        <v>12</v>
      </c>
      <c r="K35" s="31" t="s">
        <v>12</v>
      </c>
    </row>
    <row r="36" spans="1:11" ht="38.25">
      <c r="A36" s="7" t="s">
        <v>38</v>
      </c>
      <c r="B36" s="31" t="s">
        <v>11</v>
      </c>
      <c r="C36" s="29">
        <v>100</v>
      </c>
      <c r="D36" s="31">
        <v>100</v>
      </c>
      <c r="E36" s="36">
        <f>IF(C36&gt;D36,C36/D36,D36/C36)*100</f>
        <v>100</v>
      </c>
      <c r="F36" s="31" t="s">
        <v>12</v>
      </c>
      <c r="G36" s="35" t="s">
        <v>12</v>
      </c>
      <c r="H36" s="31" t="s">
        <v>12</v>
      </c>
      <c r="I36" s="31" t="s">
        <v>12</v>
      </c>
      <c r="J36" s="31" t="s">
        <v>12</v>
      </c>
      <c r="K36" s="31" t="s">
        <v>12</v>
      </c>
    </row>
    <row r="37" spans="1:11" ht="25.5">
      <c r="A37" s="7" t="s">
        <v>91</v>
      </c>
      <c r="B37" s="77" t="s">
        <v>17</v>
      </c>
      <c r="C37" s="7">
        <v>99</v>
      </c>
      <c r="D37" s="31">
        <v>99</v>
      </c>
      <c r="E37" s="36">
        <f>IF(C37&gt;D37,C37/D37,D37/C37)*100</f>
        <v>100</v>
      </c>
      <c r="F37" s="31" t="s">
        <v>12</v>
      </c>
      <c r="G37" s="35" t="s">
        <v>12</v>
      </c>
      <c r="H37" s="31" t="s">
        <v>12</v>
      </c>
      <c r="I37" s="31" t="s">
        <v>12</v>
      </c>
      <c r="J37" s="31" t="s">
        <v>12</v>
      </c>
      <c r="K37" s="31" t="s">
        <v>12</v>
      </c>
    </row>
    <row r="38" spans="1:11" ht="12.75">
      <c r="A38" s="14" t="s">
        <v>15</v>
      </c>
      <c r="B38" s="77"/>
      <c r="C38" s="31" t="s">
        <v>12</v>
      </c>
      <c r="D38" s="31" t="s">
        <v>12</v>
      </c>
      <c r="E38" s="31" t="s">
        <v>12</v>
      </c>
      <c r="F38" s="36">
        <f>(E34+E35+E36+E37)/4</f>
        <v>100.13</v>
      </c>
      <c r="G38" s="78">
        <v>923041.341</v>
      </c>
      <c r="H38" s="79">
        <f>G38/G32</f>
        <v>0.6848</v>
      </c>
      <c r="I38" s="75">
        <f>F38*H38</f>
        <v>68.57</v>
      </c>
      <c r="J38" s="31" t="s">
        <v>12</v>
      </c>
      <c r="K38" s="31" t="s">
        <v>12</v>
      </c>
    </row>
    <row r="39" spans="1:11" ht="12.75" customHeight="1">
      <c r="A39" s="137" t="s">
        <v>67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9"/>
    </row>
    <row r="40" spans="1:11" ht="22.5" customHeight="1">
      <c r="A40" s="7" t="s">
        <v>39</v>
      </c>
      <c r="B40" s="31" t="s">
        <v>11</v>
      </c>
      <c r="C40" s="29">
        <v>100</v>
      </c>
      <c r="D40" s="30">
        <v>100</v>
      </c>
      <c r="E40" s="36">
        <f aca="true" t="shared" si="2" ref="E40:E45">IF(C40&gt;D40,C40/D40,D40/C40)*100</f>
        <v>100</v>
      </c>
      <c r="F40" s="31" t="s">
        <v>12</v>
      </c>
      <c r="G40" s="35" t="s">
        <v>12</v>
      </c>
      <c r="H40" s="31" t="s">
        <v>12</v>
      </c>
      <c r="I40" s="31" t="s">
        <v>12</v>
      </c>
      <c r="J40" s="31" t="s">
        <v>12</v>
      </c>
      <c r="K40" s="31" t="s">
        <v>12</v>
      </c>
    </row>
    <row r="41" spans="1:11" ht="45.75" customHeight="1">
      <c r="A41" s="7" t="s">
        <v>51</v>
      </c>
      <c r="B41" s="31" t="s">
        <v>11</v>
      </c>
      <c r="C41" s="29">
        <v>100</v>
      </c>
      <c r="D41" s="30">
        <v>100</v>
      </c>
      <c r="E41" s="36">
        <f t="shared" si="2"/>
        <v>100</v>
      </c>
      <c r="F41" s="31" t="s">
        <v>12</v>
      </c>
      <c r="G41" s="35" t="s">
        <v>12</v>
      </c>
      <c r="H41" s="31" t="s">
        <v>12</v>
      </c>
      <c r="I41" s="31" t="s">
        <v>12</v>
      </c>
      <c r="J41" s="31" t="s">
        <v>12</v>
      </c>
      <c r="K41" s="31" t="s">
        <v>12</v>
      </c>
    </row>
    <row r="42" spans="1:11" ht="40.5" customHeight="1">
      <c r="A42" s="7" t="s">
        <v>65</v>
      </c>
      <c r="B42" s="31" t="s">
        <v>11</v>
      </c>
      <c r="C42" s="29">
        <v>60</v>
      </c>
      <c r="D42" s="30">
        <v>60.5</v>
      </c>
      <c r="E42" s="36">
        <f t="shared" si="2"/>
        <v>100.83</v>
      </c>
      <c r="F42" s="31" t="s">
        <v>12</v>
      </c>
      <c r="G42" s="35" t="s">
        <v>12</v>
      </c>
      <c r="H42" s="31" t="s">
        <v>12</v>
      </c>
      <c r="I42" s="31" t="s">
        <v>12</v>
      </c>
      <c r="J42" s="31" t="s">
        <v>12</v>
      </c>
      <c r="K42" s="31" t="s">
        <v>12</v>
      </c>
    </row>
    <row r="43" spans="1:11" ht="52.5" customHeight="1">
      <c r="A43" s="7" t="s">
        <v>66</v>
      </c>
      <c r="B43" s="31" t="s">
        <v>11</v>
      </c>
      <c r="C43" s="29">
        <v>100</v>
      </c>
      <c r="D43" s="30">
        <v>100</v>
      </c>
      <c r="E43" s="36">
        <f t="shared" si="2"/>
        <v>100</v>
      </c>
      <c r="F43" s="31" t="s">
        <v>12</v>
      </c>
      <c r="G43" s="35" t="s">
        <v>12</v>
      </c>
      <c r="H43" s="31" t="s">
        <v>12</v>
      </c>
      <c r="I43" s="31" t="s">
        <v>12</v>
      </c>
      <c r="J43" s="31" t="s">
        <v>12</v>
      </c>
      <c r="K43" s="31" t="s">
        <v>12</v>
      </c>
    </row>
    <row r="44" spans="1:11" ht="30.75" customHeight="1">
      <c r="A44" s="7" t="s">
        <v>53</v>
      </c>
      <c r="B44" s="31" t="s">
        <v>11</v>
      </c>
      <c r="C44" s="29">
        <v>60</v>
      </c>
      <c r="D44" s="30">
        <v>60.5</v>
      </c>
      <c r="E44" s="36">
        <f t="shared" si="2"/>
        <v>100.83</v>
      </c>
      <c r="F44" s="31" t="s">
        <v>12</v>
      </c>
      <c r="G44" s="35" t="s">
        <v>12</v>
      </c>
      <c r="H44" s="31" t="s">
        <v>12</v>
      </c>
      <c r="I44" s="31" t="s">
        <v>12</v>
      </c>
      <c r="J44" s="31" t="s">
        <v>12</v>
      </c>
      <c r="K44" s="31" t="s">
        <v>12</v>
      </c>
    </row>
    <row r="45" spans="1:11" ht="28.5" customHeight="1">
      <c r="A45" s="7" t="s">
        <v>41</v>
      </c>
      <c r="B45" s="31" t="s">
        <v>11</v>
      </c>
      <c r="C45" s="29">
        <v>100</v>
      </c>
      <c r="D45" s="31">
        <v>100</v>
      </c>
      <c r="E45" s="36">
        <f t="shared" si="2"/>
        <v>100</v>
      </c>
      <c r="F45" s="31" t="s">
        <v>12</v>
      </c>
      <c r="G45" s="35" t="s">
        <v>12</v>
      </c>
      <c r="H45" s="31" t="s">
        <v>12</v>
      </c>
      <c r="I45" s="31" t="s">
        <v>12</v>
      </c>
      <c r="J45" s="31" t="s">
        <v>12</v>
      </c>
      <c r="K45" s="31" t="s">
        <v>12</v>
      </c>
    </row>
    <row r="46" spans="1:11" ht="25.5">
      <c r="A46" s="7" t="s">
        <v>61</v>
      </c>
      <c r="B46" s="31" t="s">
        <v>11</v>
      </c>
      <c r="C46" s="31">
        <v>99</v>
      </c>
      <c r="D46" s="31">
        <v>99</v>
      </c>
      <c r="E46" s="36">
        <f>IF(C46&gt;D46,C46/D46,D46/C46)*100</f>
        <v>100</v>
      </c>
      <c r="F46" s="31" t="s">
        <v>12</v>
      </c>
      <c r="G46" s="35" t="s">
        <v>12</v>
      </c>
      <c r="H46" s="31" t="s">
        <v>12</v>
      </c>
      <c r="I46" s="31" t="s">
        <v>12</v>
      </c>
      <c r="J46" s="31" t="s">
        <v>12</v>
      </c>
      <c r="K46" s="31" t="s">
        <v>12</v>
      </c>
    </row>
    <row r="47" spans="1:11" ht="12.75">
      <c r="A47" s="14" t="s">
        <v>16</v>
      </c>
      <c r="B47" s="77"/>
      <c r="C47" s="31" t="s">
        <v>12</v>
      </c>
      <c r="D47" s="31" t="s">
        <v>12</v>
      </c>
      <c r="E47" s="31" t="s">
        <v>12</v>
      </c>
      <c r="F47" s="36">
        <f>(E40+E41+E42+E43+E44+E45+E46)/7</f>
        <v>100.24</v>
      </c>
      <c r="G47" s="80">
        <v>376626.06596</v>
      </c>
      <c r="H47" s="79">
        <f>G47/G32</f>
        <v>0.2794</v>
      </c>
      <c r="I47" s="75">
        <f>F47*H47</f>
        <v>28.01</v>
      </c>
      <c r="J47" s="31" t="s">
        <v>12</v>
      </c>
      <c r="K47" s="31" t="s">
        <v>12</v>
      </c>
    </row>
    <row r="48" spans="1:11" ht="12.75" customHeight="1">
      <c r="A48" s="132" t="s">
        <v>68</v>
      </c>
      <c r="B48" s="132"/>
      <c r="C48" s="133"/>
      <c r="D48" s="132"/>
      <c r="E48" s="132"/>
      <c r="F48" s="132"/>
      <c r="G48" s="132"/>
      <c r="H48" s="132"/>
      <c r="I48" s="132"/>
      <c r="J48" s="132"/>
      <c r="K48" s="132"/>
    </row>
    <row r="49" spans="1:11" ht="38.25">
      <c r="A49" s="7" t="s">
        <v>62</v>
      </c>
      <c r="B49" s="31" t="s">
        <v>11</v>
      </c>
      <c r="C49" s="29">
        <v>0.23</v>
      </c>
      <c r="D49" s="31">
        <v>0.23</v>
      </c>
      <c r="E49" s="36">
        <f>IF(C49&gt;D49,C49/D49,D49/C49)*100</f>
        <v>100</v>
      </c>
      <c r="F49" s="31" t="s">
        <v>12</v>
      </c>
      <c r="G49" s="35" t="s">
        <v>12</v>
      </c>
      <c r="H49" s="31" t="s">
        <v>12</v>
      </c>
      <c r="I49" s="31" t="s">
        <v>12</v>
      </c>
      <c r="J49" s="31" t="s">
        <v>12</v>
      </c>
      <c r="K49" s="31" t="s">
        <v>12</v>
      </c>
    </row>
    <row r="50" spans="1:11" ht="25.5">
      <c r="A50" s="7" t="s">
        <v>72</v>
      </c>
      <c r="B50" s="31" t="s">
        <v>73</v>
      </c>
      <c r="C50" s="29">
        <v>1</v>
      </c>
      <c r="D50" s="31">
        <v>1</v>
      </c>
      <c r="E50" s="36">
        <f>IF(C50&gt;D50,C50/D50,D50/C50)*100</f>
        <v>100</v>
      </c>
      <c r="F50" s="31" t="s">
        <v>75</v>
      </c>
      <c r="G50" s="35" t="s">
        <v>12</v>
      </c>
      <c r="H50" s="31" t="s">
        <v>12</v>
      </c>
      <c r="I50" s="31" t="s">
        <v>12</v>
      </c>
      <c r="J50" s="31" t="s">
        <v>12</v>
      </c>
      <c r="K50" s="31" t="s">
        <v>12</v>
      </c>
    </row>
    <row r="51" spans="1:11" ht="12.75">
      <c r="A51" s="14" t="s">
        <v>18</v>
      </c>
      <c r="B51" s="77"/>
      <c r="C51" s="31" t="s">
        <v>12</v>
      </c>
      <c r="D51" s="31" t="s">
        <v>12</v>
      </c>
      <c r="E51" s="31" t="s">
        <v>12</v>
      </c>
      <c r="F51" s="36">
        <f>AVERAGE(E49:E50)</f>
        <v>100</v>
      </c>
      <c r="G51" s="35">
        <v>23928.77</v>
      </c>
      <c r="H51" s="79">
        <f>G51/G32</f>
        <v>0.0178</v>
      </c>
      <c r="I51" s="75">
        <f>F51*H51</f>
        <v>1.78</v>
      </c>
      <c r="J51" s="31" t="s">
        <v>12</v>
      </c>
      <c r="K51" s="31" t="s">
        <v>12</v>
      </c>
    </row>
    <row r="52" spans="1:11" ht="27" customHeight="1" hidden="1">
      <c r="A52" s="128" t="s">
        <v>20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</row>
    <row r="53" spans="1:11" ht="24.75" customHeight="1" hidden="1">
      <c r="A53" s="14"/>
      <c r="B53" s="14"/>
      <c r="C53" s="15"/>
      <c r="D53" s="15"/>
      <c r="E53" s="18"/>
      <c r="F53" s="15" t="s">
        <v>12</v>
      </c>
      <c r="G53" s="16" t="s">
        <v>12</v>
      </c>
      <c r="H53" s="15" t="s">
        <v>12</v>
      </c>
      <c r="I53" s="15" t="s">
        <v>12</v>
      </c>
      <c r="J53" s="15" t="s">
        <v>12</v>
      </c>
      <c r="K53" s="15" t="s">
        <v>12</v>
      </c>
    </row>
    <row r="54" spans="1:11" ht="12.75" hidden="1">
      <c r="A54" s="14"/>
      <c r="B54" s="14"/>
      <c r="C54" s="15"/>
      <c r="D54" s="15"/>
      <c r="E54" s="18"/>
      <c r="F54" s="15" t="s">
        <v>12</v>
      </c>
      <c r="G54" s="16" t="s">
        <v>12</v>
      </c>
      <c r="H54" s="15" t="s">
        <v>12</v>
      </c>
      <c r="I54" s="15" t="s">
        <v>12</v>
      </c>
      <c r="J54" s="15" t="s">
        <v>12</v>
      </c>
      <c r="K54" s="15" t="s">
        <v>12</v>
      </c>
    </row>
    <row r="55" spans="1:11" ht="12.75" hidden="1">
      <c r="A55" s="14" t="s">
        <v>19</v>
      </c>
      <c r="B55" s="14"/>
      <c r="C55" s="15" t="s">
        <v>12</v>
      </c>
      <c r="D55" s="15" t="s">
        <v>12</v>
      </c>
      <c r="E55" s="15" t="s">
        <v>12</v>
      </c>
      <c r="F55" s="18"/>
      <c r="G55" s="16"/>
      <c r="H55" s="19">
        <f>G55/G32</f>
        <v>0</v>
      </c>
      <c r="I55" s="17"/>
      <c r="J55" s="15" t="s">
        <v>12</v>
      </c>
      <c r="K55" s="15" t="s">
        <v>12</v>
      </c>
    </row>
    <row r="56" spans="1:11" ht="12.75" customHeight="1">
      <c r="A56" s="134" t="s">
        <v>69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1" ht="24.75" customHeight="1">
      <c r="A57" s="7" t="s">
        <v>63</v>
      </c>
      <c r="B57" s="32" t="s">
        <v>11</v>
      </c>
      <c r="C57" s="29">
        <v>100</v>
      </c>
      <c r="D57" s="29">
        <v>100</v>
      </c>
      <c r="E57" s="36">
        <f>IF(C57&gt;D57,C57/D57,D57/C57)*100</f>
        <v>100</v>
      </c>
      <c r="F57" s="31" t="s">
        <v>12</v>
      </c>
      <c r="G57" s="35" t="s">
        <v>12</v>
      </c>
      <c r="H57" s="31" t="s">
        <v>12</v>
      </c>
      <c r="I57" s="31" t="s">
        <v>12</v>
      </c>
      <c r="J57" s="31" t="s">
        <v>12</v>
      </c>
      <c r="K57" s="31" t="s">
        <v>12</v>
      </c>
    </row>
    <row r="58" spans="1:11" ht="13.5" customHeight="1">
      <c r="A58" s="14" t="s">
        <v>19</v>
      </c>
      <c r="B58" s="77"/>
      <c r="C58" s="31" t="s">
        <v>12</v>
      </c>
      <c r="D58" s="31" t="s">
        <v>12</v>
      </c>
      <c r="E58" s="31" t="s">
        <v>12</v>
      </c>
      <c r="F58" s="36">
        <f>AVERAGE(E57:E57)</f>
        <v>100</v>
      </c>
      <c r="G58" s="35">
        <v>21144.4</v>
      </c>
      <c r="H58" s="79">
        <f>G58/G32</f>
        <v>0.0157</v>
      </c>
      <c r="I58" s="75">
        <f>F58*H58</f>
        <v>1.57</v>
      </c>
      <c r="J58" s="31" t="s">
        <v>12</v>
      </c>
      <c r="K58" s="31" t="s">
        <v>12</v>
      </c>
    </row>
    <row r="59" spans="1:11" ht="12.75" customHeight="1">
      <c r="A59" s="134" t="s">
        <v>70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11" ht="25.5">
      <c r="A60" s="7" t="s">
        <v>44</v>
      </c>
      <c r="B60" s="31" t="s">
        <v>11</v>
      </c>
      <c r="C60" s="29">
        <v>100</v>
      </c>
      <c r="D60" s="29">
        <v>100</v>
      </c>
      <c r="E60" s="36">
        <f>IF(C60&gt;D60,C60/D60,D60/C60)*100</f>
        <v>100</v>
      </c>
      <c r="F60" s="31" t="s">
        <v>12</v>
      </c>
      <c r="G60" s="35" t="s">
        <v>12</v>
      </c>
      <c r="H60" s="31" t="s">
        <v>12</v>
      </c>
      <c r="I60" s="31" t="s">
        <v>12</v>
      </c>
      <c r="J60" s="31" t="s">
        <v>12</v>
      </c>
      <c r="K60" s="31" t="s">
        <v>12</v>
      </c>
    </row>
    <row r="61" spans="1:11" ht="38.25">
      <c r="A61" s="7" t="s">
        <v>92</v>
      </c>
      <c r="B61" s="31" t="s">
        <v>11</v>
      </c>
      <c r="C61" s="29">
        <v>100</v>
      </c>
      <c r="D61" s="29">
        <v>100</v>
      </c>
      <c r="E61" s="36">
        <f>IF(C61&gt;D61,C61/D61,D61/C61)*100</f>
        <v>100</v>
      </c>
      <c r="F61" s="31" t="s">
        <v>12</v>
      </c>
      <c r="G61" s="35" t="s">
        <v>12</v>
      </c>
      <c r="H61" s="31" t="s">
        <v>12</v>
      </c>
      <c r="I61" s="31" t="s">
        <v>12</v>
      </c>
      <c r="J61" s="31" t="s">
        <v>12</v>
      </c>
      <c r="K61" s="31" t="s">
        <v>12</v>
      </c>
    </row>
    <row r="62" spans="1:11" ht="12.75">
      <c r="A62" s="14" t="s">
        <v>31</v>
      </c>
      <c r="B62" s="77"/>
      <c r="C62" s="31" t="s">
        <v>12</v>
      </c>
      <c r="D62" s="31" t="s">
        <v>12</v>
      </c>
      <c r="E62" s="31" t="s">
        <v>12</v>
      </c>
      <c r="F62" s="36">
        <f>AVERAGE(E60:E61)</f>
        <v>100</v>
      </c>
      <c r="G62" s="35">
        <v>3152.2</v>
      </c>
      <c r="H62" s="79">
        <f>G62/G32</f>
        <v>0.0023</v>
      </c>
      <c r="I62" s="75">
        <f>F62*H62</f>
        <v>0.23</v>
      </c>
      <c r="J62" s="31"/>
      <c r="K62" s="31"/>
    </row>
    <row r="63" spans="1:11" ht="12.75" customHeight="1" hidden="1">
      <c r="A63" s="128" t="s">
        <v>71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</row>
    <row r="64" spans="1:11" ht="25.5" hidden="1">
      <c r="A64" s="7" t="s">
        <v>47</v>
      </c>
      <c r="B64" s="20" t="s">
        <v>11</v>
      </c>
      <c r="C64" s="34"/>
      <c r="D64" s="34">
        <v>0</v>
      </c>
      <c r="E64" s="18">
        <v>0</v>
      </c>
      <c r="F64" s="21"/>
      <c r="G64" s="22"/>
      <c r="H64" s="21"/>
      <c r="I64" s="21"/>
      <c r="J64" s="21"/>
      <c r="K64" s="21"/>
    </row>
    <row r="65" spans="1:11" ht="25.5" hidden="1">
      <c r="A65" s="7" t="s">
        <v>61</v>
      </c>
      <c r="B65" s="15" t="s">
        <v>11</v>
      </c>
      <c r="C65" s="15"/>
      <c r="D65" s="15"/>
      <c r="E65" s="18" t="e">
        <f>IF(C65&gt;D65,C65/D65,D65/C65)*100</f>
        <v>#DIV/0!</v>
      </c>
      <c r="F65" s="15" t="s">
        <v>12</v>
      </c>
      <c r="G65" s="16" t="s">
        <v>12</v>
      </c>
      <c r="H65" s="15" t="s">
        <v>12</v>
      </c>
      <c r="I65" s="15" t="s">
        <v>12</v>
      </c>
      <c r="J65" s="15" t="s">
        <v>12</v>
      </c>
      <c r="K65" s="15" t="s">
        <v>12</v>
      </c>
    </row>
    <row r="66" spans="1:11" ht="17.25" customHeight="1" hidden="1">
      <c r="A66" s="14" t="s">
        <v>48</v>
      </c>
      <c r="B66" s="14"/>
      <c r="C66" s="15" t="s">
        <v>12</v>
      </c>
      <c r="D66" s="15" t="s">
        <v>12</v>
      </c>
      <c r="E66" s="15" t="s">
        <v>12</v>
      </c>
      <c r="F66" s="18" t="e">
        <f>(E64+E65)/2</f>
        <v>#DIV/0!</v>
      </c>
      <c r="G66" s="35"/>
      <c r="H66" s="19">
        <f>G66/G32</f>
        <v>0</v>
      </c>
      <c r="I66" s="17" t="e">
        <f>F66*H66</f>
        <v>#DIV/0!</v>
      </c>
      <c r="J66" s="21"/>
      <c r="K66" s="21"/>
    </row>
    <row r="67" spans="1:11" ht="12.75">
      <c r="A67" s="9"/>
      <c r="B67" s="9"/>
      <c r="C67" s="9"/>
      <c r="D67" s="9"/>
      <c r="E67" s="9"/>
      <c r="F67" s="9"/>
      <c r="G67" s="23"/>
      <c r="H67" s="9"/>
      <c r="I67" s="9"/>
      <c r="J67" s="9"/>
      <c r="K67" s="11"/>
    </row>
    <row r="68" spans="1:11" ht="12.75">
      <c r="A68" s="9" t="s">
        <v>55</v>
      </c>
      <c r="B68" s="9"/>
      <c r="C68" s="9"/>
      <c r="D68" s="9"/>
      <c r="E68" s="9"/>
      <c r="F68" s="9"/>
      <c r="G68" s="23"/>
      <c r="H68" s="9"/>
      <c r="I68" s="9"/>
      <c r="J68" s="9"/>
      <c r="K68" s="11" t="s">
        <v>74</v>
      </c>
    </row>
    <row r="69" spans="1:11" ht="12.75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4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4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4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4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4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4"/>
      <c r="H98" s="3"/>
      <c r="I98" s="3"/>
      <c r="J98" s="3"/>
      <c r="K98" s="3"/>
    </row>
  </sheetData>
  <sheetProtection/>
  <mergeCells count="24">
    <mergeCell ref="A59:K59"/>
    <mergeCell ref="C11:C14"/>
    <mergeCell ref="E11:E14"/>
    <mergeCell ref="H2:K2"/>
    <mergeCell ref="I11:I14"/>
    <mergeCell ref="A7:K7"/>
    <mergeCell ref="A9:K9"/>
    <mergeCell ref="A8:K8"/>
    <mergeCell ref="D11:D14"/>
    <mergeCell ref="H1:K1"/>
    <mergeCell ref="H11:H14"/>
    <mergeCell ref="J11:J14"/>
    <mergeCell ref="A16:K16"/>
    <mergeCell ref="A39:K39"/>
    <mergeCell ref="A63:K63"/>
    <mergeCell ref="K11:K14"/>
    <mergeCell ref="A11:A14"/>
    <mergeCell ref="A48:K48"/>
    <mergeCell ref="A56:K56"/>
    <mergeCell ref="A52:K52"/>
    <mergeCell ref="A33:K33"/>
    <mergeCell ref="B11:B14"/>
    <mergeCell ref="G11:G14"/>
    <mergeCell ref="F11:F14"/>
  </mergeCells>
  <printOptions/>
  <pageMargins left="0.1968503937007874" right="0.1968503937007874" top="0.1968503937007874" bottom="0.1968503937007874" header="0.5118110236220472" footer="0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8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2.140625" style="2" customWidth="1"/>
    <col min="2" max="2" width="6.7109375" style="2" customWidth="1"/>
    <col min="3" max="3" width="10.140625" style="2" customWidth="1"/>
    <col min="4" max="4" width="12.140625" style="2" customWidth="1"/>
    <col min="5" max="5" width="13.140625" style="2" customWidth="1"/>
    <col min="6" max="6" width="11.140625" style="2" customWidth="1"/>
    <col min="7" max="7" width="15.421875" style="5" customWidth="1"/>
    <col min="8" max="8" width="12.57421875" style="2" customWidth="1"/>
    <col min="9" max="9" width="12.28125" style="2" customWidth="1"/>
    <col min="10" max="10" width="12.7109375" style="2" customWidth="1"/>
    <col min="11" max="11" width="13.00390625" style="2" customWidth="1"/>
    <col min="12" max="16384" width="9.140625" style="2" customWidth="1"/>
  </cols>
  <sheetData>
    <row r="1" spans="8:11" ht="36" customHeight="1">
      <c r="H1" s="136" t="s">
        <v>104</v>
      </c>
      <c r="I1" s="136"/>
      <c r="J1" s="136"/>
      <c r="K1" s="136"/>
    </row>
    <row r="2" spans="8:11" ht="48.75" customHeight="1">
      <c r="H2" s="136" t="s">
        <v>77</v>
      </c>
      <c r="I2" s="136"/>
      <c r="J2" s="136"/>
      <c r="K2" s="136"/>
    </row>
    <row r="5" spans="1:11" ht="15" customHeight="1">
      <c r="A5" s="146" t="s">
        <v>78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2.75">
      <c r="A6" s="146" t="s">
        <v>29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2.75">
      <c r="A7" s="10"/>
      <c r="B7" s="10"/>
      <c r="C7" s="10"/>
      <c r="D7" s="10"/>
      <c r="E7" s="10"/>
      <c r="F7" s="10"/>
      <c r="G7" s="24"/>
      <c r="H7" s="10"/>
      <c r="I7" s="10"/>
      <c r="J7" s="10"/>
      <c r="K7" s="10"/>
    </row>
    <row r="8" spans="1:11" ht="32.25" customHeight="1">
      <c r="A8" s="109" t="s">
        <v>0</v>
      </c>
      <c r="B8" s="109" t="s">
        <v>1</v>
      </c>
      <c r="C8" s="109" t="s">
        <v>2</v>
      </c>
      <c r="D8" s="109" t="s">
        <v>3</v>
      </c>
      <c r="E8" s="109" t="s">
        <v>4</v>
      </c>
      <c r="F8" s="109" t="s">
        <v>5</v>
      </c>
      <c r="G8" s="147" t="s">
        <v>6</v>
      </c>
      <c r="H8" s="109" t="s">
        <v>7</v>
      </c>
      <c r="I8" s="109" t="s">
        <v>8</v>
      </c>
      <c r="J8" s="109" t="s">
        <v>9</v>
      </c>
      <c r="K8" s="109" t="s">
        <v>10</v>
      </c>
    </row>
    <row r="9" spans="1:11" ht="33.75" customHeight="1">
      <c r="A9" s="109"/>
      <c r="B9" s="109"/>
      <c r="C9" s="109"/>
      <c r="D9" s="109"/>
      <c r="E9" s="109"/>
      <c r="F9" s="109"/>
      <c r="G9" s="147"/>
      <c r="H9" s="109"/>
      <c r="I9" s="109"/>
      <c r="J9" s="109"/>
      <c r="K9" s="109"/>
    </row>
    <row r="10" spans="1:11" ht="18.75" customHeight="1">
      <c r="A10" s="109"/>
      <c r="B10" s="109"/>
      <c r="C10" s="109"/>
      <c r="D10" s="109"/>
      <c r="E10" s="109"/>
      <c r="F10" s="109"/>
      <c r="G10" s="147"/>
      <c r="H10" s="109"/>
      <c r="I10" s="109"/>
      <c r="J10" s="109"/>
      <c r="K10" s="109"/>
    </row>
    <row r="11" spans="1:11" ht="25.5" customHeight="1">
      <c r="A11" s="109"/>
      <c r="B11" s="109"/>
      <c r="C11" s="109"/>
      <c r="D11" s="109"/>
      <c r="E11" s="109"/>
      <c r="F11" s="109"/>
      <c r="G11" s="147"/>
      <c r="H11" s="109"/>
      <c r="I11" s="109"/>
      <c r="J11" s="109"/>
      <c r="K11" s="109"/>
    </row>
    <row r="12" spans="1:1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6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1" ht="12.75" customHeight="1">
      <c r="A13" s="146" t="s">
        <v>78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ht="66" customHeight="1">
      <c r="A14" s="7" t="s">
        <v>50</v>
      </c>
      <c r="B14" s="33" t="s">
        <v>11</v>
      </c>
      <c r="C14" s="34">
        <f>C33</f>
        <v>95.1</v>
      </c>
      <c r="D14" s="42">
        <f>D33</f>
        <v>95.3</v>
      </c>
      <c r="E14" s="33" t="s">
        <v>12</v>
      </c>
      <c r="F14" s="33" t="s">
        <v>12</v>
      </c>
      <c r="G14" s="43" t="s">
        <v>12</v>
      </c>
      <c r="H14" s="33" t="s">
        <v>12</v>
      </c>
      <c r="I14" s="33" t="s">
        <v>12</v>
      </c>
      <c r="J14" s="44">
        <f>IF(C14&gt;D14,C14/D14,D14/C14)*100</f>
        <v>100.21</v>
      </c>
      <c r="K14" s="33" t="s">
        <v>12</v>
      </c>
    </row>
    <row r="15" spans="1:11" ht="61.5" customHeight="1">
      <c r="A15" s="7" t="s">
        <v>49</v>
      </c>
      <c r="B15" s="33" t="s">
        <v>11</v>
      </c>
      <c r="C15" s="34">
        <v>61</v>
      </c>
      <c r="D15" s="42">
        <v>56.5</v>
      </c>
      <c r="E15" s="33" t="s">
        <v>12</v>
      </c>
      <c r="F15" s="33" t="s">
        <v>12</v>
      </c>
      <c r="G15" s="43" t="s">
        <v>12</v>
      </c>
      <c r="H15" s="33" t="s">
        <v>12</v>
      </c>
      <c r="I15" s="33" t="s">
        <v>12</v>
      </c>
      <c r="J15" s="44">
        <f>IF(C15&gt;D15,C15/D15,D15/C15)*100</f>
        <v>107.96</v>
      </c>
      <c r="K15" s="33" t="s">
        <v>12</v>
      </c>
    </row>
    <row r="16" spans="1:11" ht="61.5" customHeight="1">
      <c r="A16" s="7" t="s">
        <v>100</v>
      </c>
      <c r="B16" s="33" t="s">
        <v>11</v>
      </c>
      <c r="C16" s="34">
        <v>0</v>
      </c>
      <c r="D16" s="42">
        <v>20</v>
      </c>
      <c r="E16" s="33" t="s">
        <v>12</v>
      </c>
      <c r="F16" s="33" t="s">
        <v>12</v>
      </c>
      <c r="G16" s="43" t="s">
        <v>12</v>
      </c>
      <c r="H16" s="33" t="s">
        <v>12</v>
      </c>
      <c r="I16" s="33" t="s">
        <v>12</v>
      </c>
      <c r="J16" s="70">
        <v>0</v>
      </c>
      <c r="K16" s="33" t="s">
        <v>12</v>
      </c>
    </row>
    <row r="17" spans="1:11" ht="61.5" customHeight="1">
      <c r="A17" s="7" t="s">
        <v>101</v>
      </c>
      <c r="B17" s="33" t="s">
        <v>11</v>
      </c>
      <c r="C17" s="34">
        <v>29</v>
      </c>
      <c r="D17" s="42">
        <v>25</v>
      </c>
      <c r="E17" s="33" t="s">
        <v>12</v>
      </c>
      <c r="F17" s="33" t="s">
        <v>12</v>
      </c>
      <c r="G17" s="43" t="s">
        <v>12</v>
      </c>
      <c r="H17" s="33" t="s">
        <v>12</v>
      </c>
      <c r="I17" s="33" t="s">
        <v>12</v>
      </c>
      <c r="J17" s="44">
        <f>IF(C17&gt;D17,C17/D17,D17/C17)*100</f>
        <v>116</v>
      </c>
      <c r="K17" s="33" t="s">
        <v>12</v>
      </c>
    </row>
    <row r="18" spans="1:11" ht="38.25">
      <c r="A18" s="7" t="s">
        <v>38</v>
      </c>
      <c r="B18" s="33" t="s">
        <v>11</v>
      </c>
      <c r="C18" s="34">
        <f>C37</f>
        <v>100</v>
      </c>
      <c r="D18" s="42">
        <f>D37</f>
        <v>100</v>
      </c>
      <c r="E18" s="33" t="s">
        <v>12</v>
      </c>
      <c r="F18" s="33" t="s">
        <v>12</v>
      </c>
      <c r="G18" s="43" t="s">
        <v>12</v>
      </c>
      <c r="H18" s="33" t="s">
        <v>12</v>
      </c>
      <c r="I18" s="33" t="s">
        <v>12</v>
      </c>
      <c r="J18" s="44">
        <f>IF(C18&gt;D18,C18/D18,D18/C18)*100</f>
        <v>100</v>
      </c>
      <c r="K18" s="33" t="s">
        <v>12</v>
      </c>
    </row>
    <row r="19" spans="1:11" ht="12.75">
      <c r="A19" s="7" t="s">
        <v>39</v>
      </c>
      <c r="B19" s="33" t="s">
        <v>11</v>
      </c>
      <c r="C19" s="34">
        <f aca="true" t="shared" si="0" ref="C19:D25">C40</f>
        <v>100</v>
      </c>
      <c r="D19" s="42">
        <f t="shared" si="0"/>
        <v>100</v>
      </c>
      <c r="E19" s="33" t="s">
        <v>12</v>
      </c>
      <c r="F19" s="33" t="s">
        <v>12</v>
      </c>
      <c r="G19" s="43" t="s">
        <v>12</v>
      </c>
      <c r="H19" s="33" t="s">
        <v>12</v>
      </c>
      <c r="I19" s="33" t="s">
        <v>12</v>
      </c>
      <c r="J19" s="44">
        <f aca="true" t="shared" si="1" ref="J19:J29">IF(C19&gt;D19,C19/D19,D19/C19)*100</f>
        <v>100</v>
      </c>
      <c r="K19" s="33" t="s">
        <v>12</v>
      </c>
    </row>
    <row r="20" spans="1:11" ht="38.25">
      <c r="A20" s="7" t="s">
        <v>51</v>
      </c>
      <c r="B20" s="33" t="s">
        <v>11</v>
      </c>
      <c r="C20" s="34">
        <f t="shared" si="0"/>
        <v>100</v>
      </c>
      <c r="D20" s="42">
        <f t="shared" si="0"/>
        <v>100</v>
      </c>
      <c r="E20" s="33" t="s">
        <v>12</v>
      </c>
      <c r="F20" s="33" t="s">
        <v>12</v>
      </c>
      <c r="G20" s="43" t="s">
        <v>12</v>
      </c>
      <c r="H20" s="33" t="s">
        <v>12</v>
      </c>
      <c r="I20" s="33" t="s">
        <v>12</v>
      </c>
      <c r="J20" s="44">
        <f t="shared" si="1"/>
        <v>100</v>
      </c>
      <c r="K20" s="33" t="s">
        <v>12</v>
      </c>
    </row>
    <row r="21" spans="1:11" ht="38.25">
      <c r="A21" s="7" t="s">
        <v>54</v>
      </c>
      <c r="B21" s="33" t="s">
        <v>11</v>
      </c>
      <c r="C21" s="34">
        <f t="shared" si="0"/>
        <v>60.5</v>
      </c>
      <c r="D21" s="42">
        <f t="shared" si="0"/>
        <v>61</v>
      </c>
      <c r="E21" s="33" t="s">
        <v>12</v>
      </c>
      <c r="F21" s="33" t="s">
        <v>12</v>
      </c>
      <c r="G21" s="43" t="s">
        <v>12</v>
      </c>
      <c r="H21" s="33" t="s">
        <v>12</v>
      </c>
      <c r="I21" s="33" t="s">
        <v>12</v>
      </c>
      <c r="J21" s="44">
        <f t="shared" si="1"/>
        <v>100.83</v>
      </c>
      <c r="K21" s="33" t="s">
        <v>12</v>
      </c>
    </row>
    <row r="22" spans="1:11" ht="50.25" customHeight="1">
      <c r="A22" s="7" t="s">
        <v>52</v>
      </c>
      <c r="B22" s="33" t="s">
        <v>11</v>
      </c>
      <c r="C22" s="34">
        <f t="shared" si="0"/>
        <v>100</v>
      </c>
      <c r="D22" s="42">
        <f t="shared" si="0"/>
        <v>100</v>
      </c>
      <c r="E22" s="33" t="s">
        <v>12</v>
      </c>
      <c r="F22" s="33" t="s">
        <v>12</v>
      </c>
      <c r="G22" s="43" t="s">
        <v>12</v>
      </c>
      <c r="H22" s="33" t="s">
        <v>12</v>
      </c>
      <c r="I22" s="33" t="s">
        <v>12</v>
      </c>
      <c r="J22" s="44">
        <f t="shared" si="1"/>
        <v>100</v>
      </c>
      <c r="K22" s="33" t="s">
        <v>12</v>
      </c>
    </row>
    <row r="23" spans="1:11" ht="25.5">
      <c r="A23" s="7" t="s">
        <v>53</v>
      </c>
      <c r="B23" s="33" t="s">
        <v>11</v>
      </c>
      <c r="C23" s="34">
        <f t="shared" si="0"/>
        <v>60.5</v>
      </c>
      <c r="D23" s="42">
        <f t="shared" si="0"/>
        <v>61</v>
      </c>
      <c r="E23" s="33" t="s">
        <v>12</v>
      </c>
      <c r="F23" s="33" t="s">
        <v>12</v>
      </c>
      <c r="G23" s="43" t="s">
        <v>12</v>
      </c>
      <c r="H23" s="33" t="s">
        <v>12</v>
      </c>
      <c r="I23" s="33" t="s">
        <v>12</v>
      </c>
      <c r="J23" s="44">
        <f t="shared" si="1"/>
        <v>100.83</v>
      </c>
      <c r="K23" s="33" t="s">
        <v>12</v>
      </c>
    </row>
    <row r="24" spans="1:11" ht="25.5">
      <c r="A24" s="7" t="s">
        <v>41</v>
      </c>
      <c r="B24" s="33" t="s">
        <v>11</v>
      </c>
      <c r="C24" s="34">
        <f t="shared" si="0"/>
        <v>100</v>
      </c>
      <c r="D24" s="42">
        <f t="shared" si="0"/>
        <v>100</v>
      </c>
      <c r="E24" s="33" t="s">
        <v>12</v>
      </c>
      <c r="F24" s="33" t="s">
        <v>12</v>
      </c>
      <c r="G24" s="43" t="s">
        <v>12</v>
      </c>
      <c r="H24" s="33" t="s">
        <v>12</v>
      </c>
      <c r="I24" s="33" t="s">
        <v>12</v>
      </c>
      <c r="J24" s="44">
        <f t="shared" si="1"/>
        <v>100</v>
      </c>
      <c r="K24" s="33" t="s">
        <v>12</v>
      </c>
    </row>
    <row r="25" spans="1:11" ht="25.5">
      <c r="A25" s="7" t="s">
        <v>79</v>
      </c>
      <c r="B25" s="33" t="s">
        <v>11</v>
      </c>
      <c r="C25" s="34">
        <f t="shared" si="0"/>
        <v>99</v>
      </c>
      <c r="D25" s="42">
        <f t="shared" si="0"/>
        <v>99</v>
      </c>
      <c r="E25" s="33" t="s">
        <v>12</v>
      </c>
      <c r="F25" s="33" t="s">
        <v>12</v>
      </c>
      <c r="G25" s="43" t="s">
        <v>12</v>
      </c>
      <c r="H25" s="33" t="s">
        <v>12</v>
      </c>
      <c r="I25" s="33" t="s">
        <v>12</v>
      </c>
      <c r="J25" s="44">
        <f t="shared" si="1"/>
        <v>100</v>
      </c>
      <c r="K25" s="33" t="s">
        <v>12</v>
      </c>
    </row>
    <row r="26" spans="1:11" ht="38.25">
      <c r="A26" s="7" t="s">
        <v>42</v>
      </c>
      <c r="B26" s="33" t="s">
        <v>11</v>
      </c>
      <c r="C26" s="34">
        <f>C49</f>
        <v>0.23</v>
      </c>
      <c r="D26" s="42">
        <f>D49</f>
        <v>0.22</v>
      </c>
      <c r="E26" s="33" t="s">
        <v>12</v>
      </c>
      <c r="F26" s="33" t="s">
        <v>12</v>
      </c>
      <c r="G26" s="43" t="s">
        <v>12</v>
      </c>
      <c r="H26" s="33" t="s">
        <v>12</v>
      </c>
      <c r="I26" s="33" t="s">
        <v>12</v>
      </c>
      <c r="J26" s="44">
        <f t="shared" si="1"/>
        <v>104.55</v>
      </c>
      <c r="K26" s="33" t="s">
        <v>12</v>
      </c>
    </row>
    <row r="27" spans="1:11" ht="25.5" customHeight="1">
      <c r="A27" s="7" t="s">
        <v>43</v>
      </c>
      <c r="B27" s="33" t="s">
        <v>11</v>
      </c>
      <c r="C27" s="34">
        <f>C52</f>
        <v>100</v>
      </c>
      <c r="D27" s="42">
        <f>D52</f>
        <v>100</v>
      </c>
      <c r="E27" s="33" t="s">
        <v>12</v>
      </c>
      <c r="F27" s="33" t="s">
        <v>12</v>
      </c>
      <c r="G27" s="43" t="s">
        <v>12</v>
      </c>
      <c r="H27" s="33" t="s">
        <v>12</v>
      </c>
      <c r="I27" s="33" t="s">
        <v>12</v>
      </c>
      <c r="J27" s="44">
        <f t="shared" si="1"/>
        <v>100</v>
      </c>
      <c r="K27" s="33" t="s">
        <v>12</v>
      </c>
    </row>
    <row r="28" spans="1:11" ht="38.25" customHeight="1">
      <c r="A28" s="7" t="s">
        <v>44</v>
      </c>
      <c r="B28" s="33" t="s">
        <v>11</v>
      </c>
      <c r="C28" s="34">
        <f>C55</f>
        <v>100</v>
      </c>
      <c r="D28" s="42">
        <f>D55</f>
        <v>100</v>
      </c>
      <c r="E28" s="33" t="s">
        <v>12</v>
      </c>
      <c r="F28" s="33" t="s">
        <v>12</v>
      </c>
      <c r="G28" s="43" t="s">
        <v>12</v>
      </c>
      <c r="H28" s="33" t="s">
        <v>12</v>
      </c>
      <c r="I28" s="33" t="s">
        <v>12</v>
      </c>
      <c r="J28" s="44">
        <f t="shared" si="1"/>
        <v>100</v>
      </c>
      <c r="K28" s="33" t="s">
        <v>12</v>
      </c>
    </row>
    <row r="29" spans="1:11" ht="38.25">
      <c r="A29" s="7" t="s">
        <v>93</v>
      </c>
      <c r="B29" s="33" t="s">
        <v>11</v>
      </c>
      <c r="C29" s="34">
        <f>C56</f>
        <v>100</v>
      </c>
      <c r="D29" s="42">
        <f>D56</f>
        <v>100</v>
      </c>
      <c r="E29" s="33" t="s">
        <v>12</v>
      </c>
      <c r="F29" s="33" t="s">
        <v>12</v>
      </c>
      <c r="G29" s="43" t="s">
        <v>12</v>
      </c>
      <c r="H29" s="33" t="s">
        <v>12</v>
      </c>
      <c r="I29" s="33" t="s">
        <v>12</v>
      </c>
      <c r="J29" s="44">
        <f t="shared" si="1"/>
        <v>100</v>
      </c>
      <c r="K29" s="33" t="s">
        <v>12</v>
      </c>
    </row>
    <row r="30" spans="1:11" ht="25.5" hidden="1">
      <c r="A30" s="7" t="s">
        <v>47</v>
      </c>
      <c r="B30" s="33" t="s">
        <v>11</v>
      </c>
      <c r="C30" s="34">
        <f>C59</f>
        <v>0</v>
      </c>
      <c r="D30" s="42">
        <f>D59</f>
        <v>0</v>
      </c>
      <c r="E30" s="33" t="s">
        <v>12</v>
      </c>
      <c r="F30" s="33" t="s">
        <v>12</v>
      </c>
      <c r="G30" s="43" t="s">
        <v>12</v>
      </c>
      <c r="H30" s="33" t="s">
        <v>12</v>
      </c>
      <c r="I30" s="33" t="s">
        <v>12</v>
      </c>
      <c r="J30" s="44">
        <v>0</v>
      </c>
      <c r="K30" s="33" t="s">
        <v>12</v>
      </c>
    </row>
    <row r="31" spans="1:11" ht="25.5">
      <c r="A31" s="27" t="s">
        <v>13</v>
      </c>
      <c r="B31" s="33" t="s">
        <v>14</v>
      </c>
      <c r="C31" s="33" t="s">
        <v>12</v>
      </c>
      <c r="D31" s="33" t="s">
        <v>12</v>
      </c>
      <c r="E31" s="33" t="s">
        <v>12</v>
      </c>
      <c r="F31" s="33" t="s">
        <v>12</v>
      </c>
      <c r="G31" s="93">
        <f>G38+G47+G50+G53+G57</f>
        <v>1895267.83959</v>
      </c>
      <c r="H31" s="33" t="s">
        <v>12</v>
      </c>
      <c r="I31" s="33" t="s">
        <v>12</v>
      </c>
      <c r="J31" s="33" t="s">
        <v>12</v>
      </c>
      <c r="K31" s="44">
        <f>(J14+J15+J18+J19+J20+J21+J22+J23+J24+J25+J26+J27+J28+J29+J16+J17)/15</f>
        <v>102.03</v>
      </c>
    </row>
    <row r="32" spans="1:11" ht="12.75">
      <c r="A32" s="140" t="s">
        <v>37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ht="63.75">
      <c r="A33" s="7" t="s">
        <v>50</v>
      </c>
      <c r="B33" s="33" t="s">
        <v>11</v>
      </c>
      <c r="C33" s="31">
        <v>95.1</v>
      </c>
      <c r="D33" s="33">
        <v>95.3</v>
      </c>
      <c r="E33" s="46">
        <f>IF(C33&gt;D33,C33/D33,D33/C33)*100</f>
        <v>100.21</v>
      </c>
      <c r="F33" s="33" t="s">
        <v>12</v>
      </c>
      <c r="G33" s="43" t="s">
        <v>12</v>
      </c>
      <c r="H33" s="33" t="s">
        <v>12</v>
      </c>
      <c r="I33" s="33" t="s">
        <v>12</v>
      </c>
      <c r="J33" s="33" t="s">
        <v>12</v>
      </c>
      <c r="K33" s="33" t="s">
        <v>12</v>
      </c>
    </row>
    <row r="34" spans="1:11" ht="56.25" customHeight="1">
      <c r="A34" s="7" t="s">
        <v>49</v>
      </c>
      <c r="B34" s="33" t="s">
        <v>11</v>
      </c>
      <c r="C34" s="31">
        <v>61</v>
      </c>
      <c r="D34" s="73">
        <v>56.5</v>
      </c>
      <c r="E34" s="46">
        <f>IF(C34&gt;D34,C34/D34,D34/C34)*100</f>
        <v>107.96</v>
      </c>
      <c r="F34" s="33" t="s">
        <v>12</v>
      </c>
      <c r="G34" s="43" t="s">
        <v>12</v>
      </c>
      <c r="H34" s="33" t="s">
        <v>12</v>
      </c>
      <c r="I34" s="33" t="s">
        <v>12</v>
      </c>
      <c r="J34" s="33" t="s">
        <v>12</v>
      </c>
      <c r="K34" s="33" t="s">
        <v>12</v>
      </c>
    </row>
    <row r="35" spans="1:11" ht="56.25" customHeight="1">
      <c r="A35" s="7" t="s">
        <v>100</v>
      </c>
      <c r="B35" s="33" t="s">
        <v>11</v>
      </c>
      <c r="C35" s="31">
        <v>0</v>
      </c>
      <c r="D35" s="33">
        <v>20</v>
      </c>
      <c r="E35" s="46">
        <v>0</v>
      </c>
      <c r="F35" s="33" t="s">
        <v>12</v>
      </c>
      <c r="G35" s="43" t="s">
        <v>12</v>
      </c>
      <c r="H35" s="33" t="s">
        <v>12</v>
      </c>
      <c r="I35" s="33" t="s">
        <v>12</v>
      </c>
      <c r="J35" s="33" t="s">
        <v>12</v>
      </c>
      <c r="K35" s="33" t="s">
        <v>12</v>
      </c>
    </row>
    <row r="36" spans="1:11" ht="38.25">
      <c r="A36" s="7" t="s">
        <v>101</v>
      </c>
      <c r="B36" s="33" t="s">
        <v>11</v>
      </c>
      <c r="C36" s="31">
        <v>29</v>
      </c>
      <c r="D36" s="33">
        <v>25</v>
      </c>
      <c r="E36" s="46">
        <v>0</v>
      </c>
      <c r="F36" s="33" t="s">
        <v>12</v>
      </c>
      <c r="G36" s="43" t="s">
        <v>12</v>
      </c>
      <c r="H36" s="33" t="s">
        <v>12</v>
      </c>
      <c r="I36" s="33" t="s">
        <v>12</v>
      </c>
      <c r="J36" s="33" t="s">
        <v>12</v>
      </c>
      <c r="K36" s="33" t="s">
        <v>12</v>
      </c>
    </row>
    <row r="37" spans="1:11" ht="38.25">
      <c r="A37" s="7" t="s">
        <v>38</v>
      </c>
      <c r="B37" s="33" t="s">
        <v>11</v>
      </c>
      <c r="C37" s="31">
        <v>100</v>
      </c>
      <c r="D37" s="33">
        <v>100</v>
      </c>
      <c r="E37" s="46">
        <f>IF(C37&gt;D37,C37/D37,D37/C37)*100</f>
        <v>100</v>
      </c>
      <c r="F37" s="33" t="s">
        <v>12</v>
      </c>
      <c r="G37" s="43" t="s">
        <v>12</v>
      </c>
      <c r="H37" s="33" t="s">
        <v>12</v>
      </c>
      <c r="I37" s="33" t="s">
        <v>12</v>
      </c>
      <c r="J37" s="33" t="s">
        <v>12</v>
      </c>
      <c r="K37" s="33" t="s">
        <v>12</v>
      </c>
    </row>
    <row r="38" spans="1:11" ht="12.75">
      <c r="A38" s="27" t="s">
        <v>15</v>
      </c>
      <c r="B38" s="45"/>
      <c r="C38" s="33" t="s">
        <v>12</v>
      </c>
      <c r="D38" s="33" t="s">
        <v>12</v>
      </c>
      <c r="E38" s="33" t="s">
        <v>12</v>
      </c>
      <c r="F38" s="46">
        <f>(E33+E34+E37+E35+E36)/3</f>
        <v>102.72</v>
      </c>
      <c r="G38" s="94">
        <v>1530840.39759</v>
      </c>
      <c r="H38" s="68">
        <f>G38/G31</f>
        <v>0.8077</v>
      </c>
      <c r="I38" s="44">
        <f>F38*H38</f>
        <v>82.97</v>
      </c>
      <c r="J38" s="33" t="s">
        <v>12</v>
      </c>
      <c r="K38" s="33" t="s">
        <v>12</v>
      </c>
    </row>
    <row r="39" spans="1:11" ht="12.75" customHeight="1">
      <c r="A39" s="141" t="s">
        <v>67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12.75">
      <c r="A40" s="7" t="s">
        <v>39</v>
      </c>
      <c r="B40" s="33" t="s">
        <v>11</v>
      </c>
      <c r="C40" s="30">
        <v>100</v>
      </c>
      <c r="D40" s="91">
        <v>100</v>
      </c>
      <c r="E40" s="46">
        <f aca="true" t="shared" si="2" ref="E40:E46">IF(C40&gt;D40,C40/D40,D40/C40)*100</f>
        <v>100</v>
      </c>
      <c r="F40" s="33" t="s">
        <v>12</v>
      </c>
      <c r="G40" s="43" t="s">
        <v>12</v>
      </c>
      <c r="H40" s="33" t="s">
        <v>12</v>
      </c>
      <c r="I40" s="33" t="s">
        <v>12</v>
      </c>
      <c r="J40" s="33" t="s">
        <v>12</v>
      </c>
      <c r="K40" s="33" t="s">
        <v>12</v>
      </c>
    </row>
    <row r="41" spans="1:11" ht="25.5">
      <c r="A41" s="7" t="s">
        <v>40</v>
      </c>
      <c r="B41" s="33" t="s">
        <v>11</v>
      </c>
      <c r="C41" s="30">
        <v>100</v>
      </c>
      <c r="D41" s="91">
        <v>100</v>
      </c>
      <c r="E41" s="46">
        <f t="shared" si="2"/>
        <v>100</v>
      </c>
      <c r="F41" s="33" t="s">
        <v>12</v>
      </c>
      <c r="G41" s="43" t="s">
        <v>12</v>
      </c>
      <c r="H41" s="33" t="s">
        <v>12</v>
      </c>
      <c r="I41" s="33" t="s">
        <v>12</v>
      </c>
      <c r="J41" s="33" t="s">
        <v>12</v>
      </c>
      <c r="K41" s="33" t="s">
        <v>12</v>
      </c>
    </row>
    <row r="42" spans="1:11" ht="38.25">
      <c r="A42" s="7" t="s">
        <v>54</v>
      </c>
      <c r="B42" s="33" t="s">
        <v>11</v>
      </c>
      <c r="C42" s="30">
        <v>60.5</v>
      </c>
      <c r="D42" s="91">
        <v>61</v>
      </c>
      <c r="E42" s="46">
        <f t="shared" si="2"/>
        <v>100.83</v>
      </c>
      <c r="F42" s="33" t="s">
        <v>12</v>
      </c>
      <c r="G42" s="43" t="s">
        <v>12</v>
      </c>
      <c r="H42" s="33" t="s">
        <v>12</v>
      </c>
      <c r="I42" s="33" t="s">
        <v>12</v>
      </c>
      <c r="J42" s="33" t="s">
        <v>12</v>
      </c>
      <c r="K42" s="33" t="s">
        <v>12</v>
      </c>
    </row>
    <row r="43" spans="1:11" ht="51" customHeight="1">
      <c r="A43" s="7" t="s">
        <v>52</v>
      </c>
      <c r="B43" s="33" t="s">
        <v>11</v>
      </c>
      <c r="C43" s="30">
        <v>100</v>
      </c>
      <c r="D43" s="91">
        <v>100</v>
      </c>
      <c r="E43" s="46">
        <f t="shared" si="2"/>
        <v>100</v>
      </c>
      <c r="F43" s="33" t="s">
        <v>12</v>
      </c>
      <c r="G43" s="43" t="s">
        <v>12</v>
      </c>
      <c r="H43" s="33" t="s">
        <v>12</v>
      </c>
      <c r="I43" s="33" t="s">
        <v>12</v>
      </c>
      <c r="J43" s="33" t="s">
        <v>12</v>
      </c>
      <c r="K43" s="33" t="s">
        <v>12</v>
      </c>
    </row>
    <row r="44" spans="1:11" ht="25.5">
      <c r="A44" s="7" t="s">
        <v>53</v>
      </c>
      <c r="B44" s="33" t="s">
        <v>11</v>
      </c>
      <c r="C44" s="30">
        <v>60.5</v>
      </c>
      <c r="D44" s="91">
        <v>61</v>
      </c>
      <c r="E44" s="46">
        <f t="shared" si="2"/>
        <v>100.83</v>
      </c>
      <c r="F44" s="33" t="s">
        <v>12</v>
      </c>
      <c r="G44" s="43" t="s">
        <v>12</v>
      </c>
      <c r="H44" s="33" t="s">
        <v>12</v>
      </c>
      <c r="I44" s="33" t="s">
        <v>12</v>
      </c>
      <c r="J44" s="33" t="s">
        <v>12</v>
      </c>
      <c r="K44" s="33" t="s">
        <v>12</v>
      </c>
    </row>
    <row r="45" spans="1:11" ht="25.5">
      <c r="A45" s="7" t="s">
        <v>41</v>
      </c>
      <c r="B45" s="33" t="s">
        <v>11</v>
      </c>
      <c r="C45" s="31">
        <v>100</v>
      </c>
      <c r="D45" s="33">
        <v>100</v>
      </c>
      <c r="E45" s="46">
        <f t="shared" si="2"/>
        <v>100</v>
      </c>
      <c r="F45" s="33" t="s">
        <v>12</v>
      </c>
      <c r="G45" s="43" t="s">
        <v>12</v>
      </c>
      <c r="H45" s="33" t="s">
        <v>12</v>
      </c>
      <c r="I45" s="33" t="s">
        <v>12</v>
      </c>
      <c r="J45" s="33" t="s">
        <v>12</v>
      </c>
      <c r="K45" s="33" t="s">
        <v>12</v>
      </c>
    </row>
    <row r="46" spans="1:11" ht="25.5" customHeight="1">
      <c r="A46" s="7" t="s">
        <v>79</v>
      </c>
      <c r="B46" s="33" t="s">
        <v>17</v>
      </c>
      <c r="C46" s="31">
        <v>99</v>
      </c>
      <c r="D46" s="33">
        <v>99</v>
      </c>
      <c r="E46" s="46">
        <f t="shared" si="2"/>
        <v>100</v>
      </c>
      <c r="F46" s="33" t="s">
        <v>12</v>
      </c>
      <c r="G46" s="43" t="s">
        <v>12</v>
      </c>
      <c r="H46" s="33" t="s">
        <v>12</v>
      </c>
      <c r="I46" s="33" t="s">
        <v>12</v>
      </c>
      <c r="J46" s="33" t="s">
        <v>12</v>
      </c>
      <c r="K46" s="33" t="s">
        <v>12</v>
      </c>
    </row>
    <row r="47" spans="1:11" ht="12.75">
      <c r="A47" s="27" t="s">
        <v>16</v>
      </c>
      <c r="B47" s="45"/>
      <c r="C47" s="33" t="s">
        <v>12</v>
      </c>
      <c r="D47" s="33" t="s">
        <v>12</v>
      </c>
      <c r="E47" s="33" t="s">
        <v>12</v>
      </c>
      <c r="F47" s="46">
        <f>(E40+E41+E42+E43+E44+E45+E46)/7</f>
        <v>100.24</v>
      </c>
      <c r="G47" s="72">
        <v>308447.512</v>
      </c>
      <c r="H47" s="68">
        <f>G47/G31</f>
        <v>0.1627</v>
      </c>
      <c r="I47" s="44">
        <f>F47*H47</f>
        <v>16.31</v>
      </c>
      <c r="J47" s="33" t="s">
        <v>12</v>
      </c>
      <c r="K47" s="33" t="s">
        <v>12</v>
      </c>
    </row>
    <row r="48" spans="1:11" ht="18.75" customHeight="1">
      <c r="A48" s="144" t="s">
        <v>68</v>
      </c>
      <c r="B48" s="144"/>
      <c r="C48" s="145"/>
      <c r="D48" s="144"/>
      <c r="E48" s="144"/>
      <c r="F48" s="144"/>
      <c r="G48" s="144"/>
      <c r="H48" s="144"/>
      <c r="I48" s="144"/>
      <c r="J48" s="144"/>
      <c r="K48" s="144"/>
    </row>
    <row r="49" spans="1:11" ht="37.5" customHeight="1">
      <c r="A49" s="7" t="s">
        <v>42</v>
      </c>
      <c r="B49" s="33" t="s">
        <v>11</v>
      </c>
      <c r="C49" s="73">
        <v>0.23</v>
      </c>
      <c r="D49" s="33">
        <v>0.22</v>
      </c>
      <c r="E49" s="46">
        <f>IF(C49&gt;D49,C49/D49,D49/C49)*100</f>
        <v>104.55</v>
      </c>
      <c r="F49" s="33" t="s">
        <v>12</v>
      </c>
      <c r="G49" s="43" t="s">
        <v>12</v>
      </c>
      <c r="H49" s="33" t="s">
        <v>12</v>
      </c>
      <c r="I49" s="33" t="s">
        <v>12</v>
      </c>
      <c r="J49" s="33" t="s">
        <v>12</v>
      </c>
      <c r="K49" s="33" t="s">
        <v>12</v>
      </c>
    </row>
    <row r="50" spans="1:11" ht="18" customHeight="1">
      <c r="A50" s="27" t="s">
        <v>18</v>
      </c>
      <c r="B50" s="45"/>
      <c r="C50" s="33" t="s">
        <v>12</v>
      </c>
      <c r="D50" s="33" t="s">
        <v>12</v>
      </c>
      <c r="E50" s="33" t="s">
        <v>12</v>
      </c>
      <c r="F50" s="46">
        <f>AVERAGE(E49:E49)</f>
        <v>104.55</v>
      </c>
      <c r="G50" s="72">
        <v>12451.1</v>
      </c>
      <c r="H50" s="68">
        <f>G50/G31</f>
        <v>0.0066</v>
      </c>
      <c r="I50" s="44">
        <f>F50*H50</f>
        <v>0.69</v>
      </c>
      <c r="J50" s="33" t="s">
        <v>12</v>
      </c>
      <c r="K50" s="33" t="s">
        <v>12</v>
      </c>
    </row>
    <row r="51" spans="1:11" ht="12.75" customHeight="1">
      <c r="A51" s="128" t="s">
        <v>69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11" ht="25.5">
      <c r="A52" s="7" t="s">
        <v>43</v>
      </c>
      <c r="B52" s="74" t="s">
        <v>11</v>
      </c>
      <c r="C52" s="73">
        <v>100</v>
      </c>
      <c r="D52" s="73">
        <v>100</v>
      </c>
      <c r="E52" s="46">
        <f>IF(C52&gt;D52,C52/D52,D52/C52)*100</f>
        <v>100</v>
      </c>
      <c r="F52" s="33" t="s">
        <v>12</v>
      </c>
      <c r="G52" s="43" t="s">
        <v>12</v>
      </c>
      <c r="H52" s="33" t="s">
        <v>12</v>
      </c>
      <c r="I52" s="33" t="s">
        <v>12</v>
      </c>
      <c r="J52" s="33" t="s">
        <v>12</v>
      </c>
      <c r="K52" s="33" t="s">
        <v>12</v>
      </c>
    </row>
    <row r="53" spans="1:11" ht="12.75">
      <c r="A53" s="27" t="s">
        <v>19</v>
      </c>
      <c r="B53" s="45"/>
      <c r="C53" s="33" t="s">
        <v>12</v>
      </c>
      <c r="D53" s="33" t="s">
        <v>12</v>
      </c>
      <c r="E53" s="33" t="s">
        <v>12</v>
      </c>
      <c r="F53" s="46">
        <f>AVERAGE(E52:E52)</f>
        <v>100</v>
      </c>
      <c r="G53" s="72">
        <v>20873.8</v>
      </c>
      <c r="H53" s="68">
        <f>G53/G31</f>
        <v>0.011</v>
      </c>
      <c r="I53" s="44">
        <f>F53*H53</f>
        <v>1.1</v>
      </c>
      <c r="J53" s="33"/>
      <c r="K53" s="33"/>
    </row>
    <row r="54" spans="1:11" ht="12.75" customHeight="1">
      <c r="A54" s="128" t="s">
        <v>70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1:11" ht="25.5">
      <c r="A55" s="7" t="s">
        <v>44</v>
      </c>
      <c r="B55" s="33" t="s">
        <v>11</v>
      </c>
      <c r="C55" s="73">
        <v>100</v>
      </c>
      <c r="D55" s="73">
        <v>100</v>
      </c>
      <c r="E55" s="46">
        <f>IF(C55&gt;D55,C55/D55,D55/C55)*100</f>
        <v>100</v>
      </c>
      <c r="F55" s="33" t="s">
        <v>12</v>
      </c>
      <c r="G55" s="43" t="s">
        <v>12</v>
      </c>
      <c r="H55" s="33" t="s">
        <v>12</v>
      </c>
      <c r="I55" s="33" t="s">
        <v>12</v>
      </c>
      <c r="J55" s="33" t="s">
        <v>12</v>
      </c>
      <c r="K55" s="33" t="s">
        <v>12</v>
      </c>
    </row>
    <row r="56" spans="1:11" ht="38.25">
      <c r="A56" s="7" t="s">
        <v>93</v>
      </c>
      <c r="B56" s="33" t="s">
        <v>11</v>
      </c>
      <c r="C56" s="73">
        <v>100</v>
      </c>
      <c r="D56" s="73">
        <v>100</v>
      </c>
      <c r="E56" s="46">
        <f>IF(C56&gt;D56,C56/D56,D56/C56)*100</f>
        <v>100</v>
      </c>
      <c r="F56" s="33" t="s">
        <v>12</v>
      </c>
      <c r="G56" s="43" t="s">
        <v>12</v>
      </c>
      <c r="H56" s="33" t="s">
        <v>12</v>
      </c>
      <c r="I56" s="33" t="s">
        <v>12</v>
      </c>
      <c r="J56" s="33" t="s">
        <v>12</v>
      </c>
      <c r="K56" s="33" t="s">
        <v>12</v>
      </c>
    </row>
    <row r="57" spans="1:11" ht="12.75">
      <c r="A57" s="27" t="s">
        <v>31</v>
      </c>
      <c r="B57" s="45"/>
      <c r="C57" s="33" t="s">
        <v>12</v>
      </c>
      <c r="D57" s="33" t="s">
        <v>12</v>
      </c>
      <c r="E57" s="33" t="s">
        <v>12</v>
      </c>
      <c r="F57" s="46">
        <f>AVERAGE(E55:E56)</f>
        <v>100</v>
      </c>
      <c r="G57" s="43">
        <v>22655.03</v>
      </c>
      <c r="H57" s="68">
        <f>G57/G31</f>
        <v>0.012</v>
      </c>
      <c r="I57" s="44">
        <f>F57*H57</f>
        <v>1.2</v>
      </c>
      <c r="J57" s="33"/>
      <c r="K57" s="33"/>
    </row>
    <row r="58" spans="1:11" ht="12.75" customHeight="1" hidden="1">
      <c r="A58" s="128" t="s">
        <v>71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 ht="25.5" hidden="1">
      <c r="A59" s="7" t="s">
        <v>47</v>
      </c>
      <c r="B59" s="20" t="s">
        <v>11</v>
      </c>
      <c r="C59" s="34">
        <v>0</v>
      </c>
      <c r="D59" s="34">
        <v>0</v>
      </c>
      <c r="E59" s="18">
        <v>0</v>
      </c>
      <c r="F59" s="21"/>
      <c r="G59" s="22"/>
      <c r="H59" s="21"/>
      <c r="I59" s="21"/>
      <c r="J59" s="21"/>
      <c r="K59" s="21"/>
    </row>
    <row r="60" spans="1:11" ht="17.25" customHeight="1" hidden="1">
      <c r="A60" s="14" t="s">
        <v>48</v>
      </c>
      <c r="B60" s="14"/>
      <c r="C60" s="15" t="s">
        <v>12</v>
      </c>
      <c r="D60" s="15" t="s">
        <v>12</v>
      </c>
      <c r="E60" s="15" t="s">
        <v>12</v>
      </c>
      <c r="F60" s="18">
        <f>E59/1</f>
        <v>0</v>
      </c>
      <c r="G60" s="35">
        <v>0</v>
      </c>
      <c r="H60" s="19">
        <f>G60/G31</f>
        <v>0</v>
      </c>
      <c r="I60" s="17">
        <f>F60*H60</f>
        <v>0</v>
      </c>
      <c r="J60" s="21"/>
      <c r="K60" s="21"/>
    </row>
    <row r="61" spans="1:11" ht="12.75">
      <c r="A61" s="10"/>
      <c r="B61" s="10"/>
      <c r="C61" s="10"/>
      <c r="D61" s="10"/>
      <c r="E61" s="10"/>
      <c r="F61" s="10"/>
      <c r="G61" s="24"/>
      <c r="H61" s="10"/>
      <c r="I61" s="10"/>
      <c r="J61" s="10"/>
      <c r="K61" s="10"/>
    </row>
    <row r="62" spans="1:11" ht="15">
      <c r="A62" s="59" t="s">
        <v>55</v>
      </c>
      <c r="B62" s="59"/>
      <c r="C62" s="59"/>
      <c r="D62" s="59"/>
      <c r="E62" s="59"/>
      <c r="F62" s="59"/>
      <c r="G62" s="62"/>
      <c r="H62" s="59"/>
      <c r="I62" s="59"/>
      <c r="J62" s="59"/>
      <c r="K62" s="60" t="s">
        <v>74</v>
      </c>
    </row>
    <row r="63" spans="1:11" ht="12.75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</sheetData>
  <sheetProtection/>
  <mergeCells count="22">
    <mergeCell ref="A54:K54"/>
    <mergeCell ref="A8:A11"/>
    <mergeCell ref="A13:K13"/>
    <mergeCell ref="E8:E11"/>
    <mergeCell ref="J8:J11"/>
    <mergeCell ref="F8:F11"/>
    <mergeCell ref="A6:K6"/>
    <mergeCell ref="A51:K51"/>
    <mergeCell ref="A5:K5"/>
    <mergeCell ref="I8:I11"/>
    <mergeCell ref="H8:H11"/>
    <mergeCell ref="G8:G11"/>
    <mergeCell ref="H2:K2"/>
    <mergeCell ref="A32:K32"/>
    <mergeCell ref="A39:K39"/>
    <mergeCell ref="A48:K48"/>
    <mergeCell ref="H1:K1"/>
    <mergeCell ref="A58:K58"/>
    <mergeCell ref="B8:B11"/>
    <mergeCell ref="C8:C11"/>
    <mergeCell ref="D8:D11"/>
    <mergeCell ref="K8:K11"/>
  </mergeCells>
  <printOptions/>
  <pageMargins left="0.1968503937007874" right="0.1968503937007874" top="0.1968503937007874" bottom="0.1968503937007874" header="0.5118110236220472" footer="0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BreakPreview" zoomScaleSheetLayoutView="100" zoomScalePageLayoutView="0" workbookViewId="0" topLeftCell="A4">
      <selection activeCell="G31" sqref="G31"/>
    </sheetView>
  </sheetViews>
  <sheetFormatPr defaultColWidth="9.140625" defaultRowHeight="12.75"/>
  <cols>
    <col min="1" max="1" width="53.57421875" style="0" customWidth="1"/>
    <col min="2" max="2" width="8.00390625" style="0" customWidth="1"/>
    <col min="3" max="3" width="11.140625" style="0" customWidth="1"/>
    <col min="4" max="4" width="12.8515625" style="0" customWidth="1"/>
    <col min="5" max="11" width="13.8515625" style="0" customWidth="1"/>
  </cols>
  <sheetData>
    <row r="1" spans="8:11" ht="37.5" customHeight="1">
      <c r="H1" s="136" t="s">
        <v>98</v>
      </c>
      <c r="I1" s="136"/>
      <c r="J1" s="136"/>
      <c r="K1" s="136"/>
    </row>
    <row r="2" spans="1:11" ht="57.75" customHeight="1">
      <c r="A2" s="2"/>
      <c r="B2" s="2"/>
      <c r="C2" s="2"/>
      <c r="D2" s="2"/>
      <c r="E2" s="2"/>
      <c r="F2" s="2"/>
      <c r="G2" s="5"/>
      <c r="H2" s="136" t="s">
        <v>80</v>
      </c>
      <c r="I2" s="136"/>
      <c r="J2" s="136"/>
      <c r="K2" s="136"/>
    </row>
    <row r="3" spans="1:11" ht="12.75">
      <c r="A3" s="2"/>
      <c r="B3" s="2"/>
      <c r="C3" s="2"/>
      <c r="D3" s="2"/>
      <c r="E3" s="2"/>
      <c r="F3" s="2"/>
      <c r="G3" s="5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5"/>
      <c r="H4" s="2"/>
      <c r="I4" s="2"/>
      <c r="J4" s="2"/>
      <c r="K4" s="2"/>
    </row>
    <row r="5" spans="1:11" ht="12.75">
      <c r="A5" s="146" t="s">
        <v>78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2.75">
      <c r="A6" s="146" t="s">
        <v>76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2.75">
      <c r="A7" s="10"/>
      <c r="B7" s="10"/>
      <c r="C7" s="10"/>
      <c r="D7" s="10"/>
      <c r="E7" s="10"/>
      <c r="F7" s="10"/>
      <c r="G7" s="24"/>
      <c r="H7" s="10"/>
      <c r="I7" s="10"/>
      <c r="J7" s="10"/>
      <c r="K7" s="10"/>
    </row>
    <row r="8" spans="1:11" ht="12.75">
      <c r="A8" s="148" t="s">
        <v>0</v>
      </c>
      <c r="B8" s="148" t="s">
        <v>1</v>
      </c>
      <c r="C8" s="148" t="s">
        <v>2</v>
      </c>
      <c r="D8" s="148" t="s">
        <v>3</v>
      </c>
      <c r="E8" s="148" t="s">
        <v>4</v>
      </c>
      <c r="F8" s="148" t="s">
        <v>5</v>
      </c>
      <c r="G8" s="148" t="s">
        <v>6</v>
      </c>
      <c r="H8" s="148" t="s">
        <v>7</v>
      </c>
      <c r="I8" s="148" t="s">
        <v>8</v>
      </c>
      <c r="J8" s="148" t="s">
        <v>9</v>
      </c>
      <c r="K8" s="148" t="s">
        <v>10</v>
      </c>
    </row>
    <row r="9" spans="1:11" ht="12.7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12.7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63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2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</row>
    <row r="13" spans="1:11" ht="12.75">
      <c r="A13" s="150" t="s">
        <v>78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</row>
    <row r="14" spans="1:11" ht="67.5" customHeight="1">
      <c r="A14" s="48" t="s">
        <v>50</v>
      </c>
      <c r="B14" s="49" t="s">
        <v>11</v>
      </c>
      <c r="C14" s="34">
        <f>C33</f>
        <v>95.1</v>
      </c>
      <c r="D14" s="42">
        <f>D33</f>
        <v>95.4</v>
      </c>
      <c r="E14" s="49" t="s">
        <v>12</v>
      </c>
      <c r="F14" s="49" t="s">
        <v>12</v>
      </c>
      <c r="G14" s="49" t="s">
        <v>12</v>
      </c>
      <c r="H14" s="49" t="s">
        <v>12</v>
      </c>
      <c r="I14" s="49" t="s">
        <v>12</v>
      </c>
      <c r="J14" s="69">
        <f>IF(C14&gt;D14,C14/D14,D14/C14)*100</f>
        <v>100.3</v>
      </c>
      <c r="K14" s="49" t="s">
        <v>12</v>
      </c>
    </row>
    <row r="15" spans="1:11" ht="59.25" customHeight="1">
      <c r="A15" s="48" t="s">
        <v>49</v>
      </c>
      <c r="B15" s="49" t="s">
        <v>11</v>
      </c>
      <c r="C15" s="34">
        <v>56.5</v>
      </c>
      <c r="D15" s="42">
        <v>47</v>
      </c>
      <c r="E15" s="49" t="s">
        <v>12</v>
      </c>
      <c r="F15" s="49" t="s">
        <v>12</v>
      </c>
      <c r="G15" s="49" t="s">
        <v>12</v>
      </c>
      <c r="H15" s="49" t="s">
        <v>12</v>
      </c>
      <c r="I15" s="49" t="s">
        <v>12</v>
      </c>
      <c r="J15" s="69">
        <f aca="true" t="shared" si="0" ref="J15:J29">IF(C15&gt;D15,C15/D15,D15/C15)*100</f>
        <v>120.2</v>
      </c>
      <c r="K15" s="49" t="s">
        <v>12</v>
      </c>
    </row>
    <row r="16" spans="1:11" s="2" customFormat="1" ht="61.5" customHeight="1">
      <c r="A16" s="7" t="s">
        <v>100</v>
      </c>
      <c r="B16" s="33" t="s">
        <v>11</v>
      </c>
      <c r="C16" s="34">
        <v>20</v>
      </c>
      <c r="D16" s="42">
        <v>40</v>
      </c>
      <c r="E16" s="33" t="s">
        <v>12</v>
      </c>
      <c r="F16" s="33" t="s">
        <v>12</v>
      </c>
      <c r="G16" s="43" t="s">
        <v>12</v>
      </c>
      <c r="H16" s="33" t="s">
        <v>12</v>
      </c>
      <c r="I16" s="33" t="s">
        <v>12</v>
      </c>
      <c r="J16" s="69">
        <f>IF(C16&gt;D16,C16/D16,D16/C16)*100</f>
        <v>200</v>
      </c>
      <c r="K16" s="49" t="s">
        <v>12</v>
      </c>
    </row>
    <row r="17" spans="1:11" s="2" customFormat="1" ht="61.5" customHeight="1">
      <c r="A17" s="7" t="s">
        <v>101</v>
      </c>
      <c r="B17" s="33" t="s">
        <v>102</v>
      </c>
      <c r="C17" s="34">
        <v>25</v>
      </c>
      <c r="D17" s="42">
        <v>16</v>
      </c>
      <c r="E17" s="33" t="s">
        <v>12</v>
      </c>
      <c r="F17" s="33" t="s">
        <v>12</v>
      </c>
      <c r="G17" s="43" t="s">
        <v>12</v>
      </c>
      <c r="H17" s="33" t="s">
        <v>12</v>
      </c>
      <c r="I17" s="33" t="s">
        <v>12</v>
      </c>
      <c r="J17" s="69">
        <f>IF(C17&gt;D17,C17/D17,D17/C17)*100</f>
        <v>156.3</v>
      </c>
      <c r="K17" s="33" t="s">
        <v>12</v>
      </c>
    </row>
    <row r="18" spans="1:11" ht="45" customHeight="1">
      <c r="A18" s="48" t="s">
        <v>38</v>
      </c>
      <c r="B18" s="49" t="s">
        <v>11</v>
      </c>
      <c r="C18" s="50">
        <f>C37</f>
        <v>100</v>
      </c>
      <c r="D18" s="51">
        <f>D37</f>
        <v>100</v>
      </c>
      <c r="E18" s="49" t="s">
        <v>12</v>
      </c>
      <c r="F18" s="49" t="s">
        <v>12</v>
      </c>
      <c r="G18" s="49" t="s">
        <v>12</v>
      </c>
      <c r="H18" s="49" t="s">
        <v>12</v>
      </c>
      <c r="I18" s="49" t="s">
        <v>12</v>
      </c>
      <c r="J18" s="51">
        <f t="shared" si="0"/>
        <v>100</v>
      </c>
      <c r="K18" s="49" t="s">
        <v>12</v>
      </c>
    </row>
    <row r="19" spans="1:11" ht="22.5" customHeight="1">
      <c r="A19" s="48" t="s">
        <v>39</v>
      </c>
      <c r="B19" s="49" t="s">
        <v>11</v>
      </c>
      <c r="C19" s="50">
        <f aca="true" t="shared" si="1" ref="C19:D25">C40</f>
        <v>100</v>
      </c>
      <c r="D19" s="51">
        <f t="shared" si="1"/>
        <v>100</v>
      </c>
      <c r="E19" s="49" t="s">
        <v>12</v>
      </c>
      <c r="F19" s="49" t="s">
        <v>12</v>
      </c>
      <c r="G19" s="49" t="s">
        <v>12</v>
      </c>
      <c r="H19" s="49" t="s">
        <v>12</v>
      </c>
      <c r="I19" s="49" t="s">
        <v>12</v>
      </c>
      <c r="J19" s="51">
        <f t="shared" si="0"/>
        <v>100</v>
      </c>
      <c r="K19" s="49" t="s">
        <v>12</v>
      </c>
    </row>
    <row r="20" spans="1:11" ht="45" customHeight="1">
      <c r="A20" s="48" t="s">
        <v>51</v>
      </c>
      <c r="B20" s="49" t="s">
        <v>11</v>
      </c>
      <c r="C20" s="50">
        <f t="shared" si="1"/>
        <v>100</v>
      </c>
      <c r="D20" s="51">
        <f t="shared" si="1"/>
        <v>100</v>
      </c>
      <c r="E20" s="49" t="s">
        <v>12</v>
      </c>
      <c r="F20" s="49" t="s">
        <v>12</v>
      </c>
      <c r="G20" s="49" t="s">
        <v>12</v>
      </c>
      <c r="H20" s="49" t="s">
        <v>12</v>
      </c>
      <c r="I20" s="49" t="s">
        <v>12</v>
      </c>
      <c r="J20" s="51">
        <f t="shared" si="0"/>
        <v>100</v>
      </c>
      <c r="K20" s="49" t="s">
        <v>12</v>
      </c>
    </row>
    <row r="21" spans="1:11" ht="46.5" customHeight="1">
      <c r="A21" s="48" t="s">
        <v>54</v>
      </c>
      <c r="B21" s="49" t="s">
        <v>11</v>
      </c>
      <c r="C21" s="50">
        <f t="shared" si="1"/>
        <v>60.5</v>
      </c>
      <c r="D21" s="51">
        <f>D42</f>
        <v>61.5</v>
      </c>
      <c r="E21" s="49" t="s">
        <v>12</v>
      </c>
      <c r="F21" s="49" t="s">
        <v>12</v>
      </c>
      <c r="G21" s="49" t="s">
        <v>12</v>
      </c>
      <c r="H21" s="49" t="s">
        <v>12</v>
      </c>
      <c r="I21" s="49" t="s">
        <v>12</v>
      </c>
      <c r="J21" s="69">
        <f>IF(C21&gt;D21,C21/D21,D21/C21)*100</f>
        <v>101.7</v>
      </c>
      <c r="K21" s="49" t="s">
        <v>12</v>
      </c>
    </row>
    <row r="22" spans="1:11" ht="49.5" customHeight="1">
      <c r="A22" s="48" t="s">
        <v>52</v>
      </c>
      <c r="B22" s="49" t="s">
        <v>11</v>
      </c>
      <c r="C22" s="50">
        <f t="shared" si="1"/>
        <v>100</v>
      </c>
      <c r="D22" s="51">
        <f t="shared" si="1"/>
        <v>100</v>
      </c>
      <c r="E22" s="49" t="s">
        <v>12</v>
      </c>
      <c r="F22" s="49" t="s">
        <v>12</v>
      </c>
      <c r="G22" s="49" t="s">
        <v>12</v>
      </c>
      <c r="H22" s="49" t="s">
        <v>12</v>
      </c>
      <c r="I22" s="49" t="s">
        <v>12</v>
      </c>
      <c r="J22" s="51">
        <f t="shared" si="0"/>
        <v>100</v>
      </c>
      <c r="K22" s="49" t="s">
        <v>12</v>
      </c>
    </row>
    <row r="23" spans="1:11" ht="32.25" customHeight="1">
      <c r="A23" s="48" t="s">
        <v>53</v>
      </c>
      <c r="B23" s="49" t="s">
        <v>11</v>
      </c>
      <c r="C23" s="50">
        <f t="shared" si="1"/>
        <v>60.5</v>
      </c>
      <c r="D23" s="51">
        <f t="shared" si="1"/>
        <v>61.5</v>
      </c>
      <c r="E23" s="49" t="s">
        <v>12</v>
      </c>
      <c r="F23" s="49" t="s">
        <v>12</v>
      </c>
      <c r="G23" s="49" t="s">
        <v>12</v>
      </c>
      <c r="H23" s="49" t="s">
        <v>12</v>
      </c>
      <c r="I23" s="49" t="s">
        <v>12</v>
      </c>
      <c r="J23" s="69">
        <f t="shared" si="0"/>
        <v>101.7</v>
      </c>
      <c r="K23" s="49" t="s">
        <v>12</v>
      </c>
    </row>
    <row r="24" spans="1:11" ht="40.5" customHeight="1">
      <c r="A24" s="48" t="s">
        <v>41</v>
      </c>
      <c r="B24" s="49" t="s">
        <v>11</v>
      </c>
      <c r="C24" s="50">
        <f t="shared" si="1"/>
        <v>100</v>
      </c>
      <c r="D24" s="51">
        <f t="shared" si="1"/>
        <v>100</v>
      </c>
      <c r="E24" s="49" t="s">
        <v>12</v>
      </c>
      <c r="F24" s="49" t="s">
        <v>12</v>
      </c>
      <c r="G24" s="49" t="s">
        <v>12</v>
      </c>
      <c r="H24" s="49" t="s">
        <v>12</v>
      </c>
      <c r="I24" s="49" t="s">
        <v>12</v>
      </c>
      <c r="J24" s="51">
        <f t="shared" si="0"/>
        <v>100</v>
      </c>
      <c r="K24" s="49" t="s">
        <v>12</v>
      </c>
    </row>
    <row r="25" spans="1:11" ht="38.25" customHeight="1">
      <c r="A25" s="48" t="s">
        <v>79</v>
      </c>
      <c r="B25" s="49" t="s">
        <v>11</v>
      </c>
      <c r="C25" s="50">
        <f t="shared" si="1"/>
        <v>99</v>
      </c>
      <c r="D25" s="51">
        <f t="shared" si="1"/>
        <v>99</v>
      </c>
      <c r="E25" s="49" t="s">
        <v>12</v>
      </c>
      <c r="F25" s="49" t="s">
        <v>12</v>
      </c>
      <c r="G25" s="49" t="s">
        <v>12</v>
      </c>
      <c r="H25" s="49" t="s">
        <v>12</v>
      </c>
      <c r="I25" s="49" t="s">
        <v>12</v>
      </c>
      <c r="J25" s="51">
        <f t="shared" si="0"/>
        <v>100</v>
      </c>
      <c r="K25" s="49" t="s">
        <v>12</v>
      </c>
    </row>
    <row r="26" spans="1:11" ht="49.5" customHeight="1">
      <c r="A26" s="48" t="s">
        <v>94</v>
      </c>
      <c r="B26" s="49" t="s">
        <v>11</v>
      </c>
      <c r="C26" s="50">
        <f>C49</f>
        <v>0.23</v>
      </c>
      <c r="D26" s="51">
        <f>D49</f>
        <v>0.23</v>
      </c>
      <c r="E26" s="49" t="s">
        <v>12</v>
      </c>
      <c r="F26" s="49" t="s">
        <v>12</v>
      </c>
      <c r="G26" s="49" t="s">
        <v>12</v>
      </c>
      <c r="H26" s="49" t="s">
        <v>12</v>
      </c>
      <c r="I26" s="49" t="s">
        <v>12</v>
      </c>
      <c r="J26" s="51">
        <f t="shared" si="0"/>
        <v>100</v>
      </c>
      <c r="K26" s="49" t="s">
        <v>12</v>
      </c>
    </row>
    <row r="27" spans="1:11" ht="40.5" customHeight="1">
      <c r="A27" s="48" t="s">
        <v>43</v>
      </c>
      <c r="B27" s="49" t="s">
        <v>11</v>
      </c>
      <c r="C27" s="50">
        <f>C52</f>
        <v>100</v>
      </c>
      <c r="D27" s="51">
        <f>D52</f>
        <v>100</v>
      </c>
      <c r="E27" s="49" t="s">
        <v>12</v>
      </c>
      <c r="F27" s="49" t="s">
        <v>12</v>
      </c>
      <c r="G27" s="49" t="s">
        <v>12</v>
      </c>
      <c r="H27" s="49" t="s">
        <v>12</v>
      </c>
      <c r="I27" s="49" t="s">
        <v>12</v>
      </c>
      <c r="J27" s="51">
        <f t="shared" si="0"/>
        <v>100</v>
      </c>
      <c r="K27" s="49" t="s">
        <v>12</v>
      </c>
    </row>
    <row r="28" spans="1:11" ht="36" customHeight="1">
      <c r="A28" s="48" t="s">
        <v>44</v>
      </c>
      <c r="B28" s="49" t="s">
        <v>11</v>
      </c>
      <c r="C28" s="50">
        <f>C55</f>
        <v>100</v>
      </c>
      <c r="D28" s="51">
        <f>D55</f>
        <v>100</v>
      </c>
      <c r="E28" s="49" t="s">
        <v>12</v>
      </c>
      <c r="F28" s="49" t="s">
        <v>12</v>
      </c>
      <c r="G28" s="49" t="s">
        <v>12</v>
      </c>
      <c r="H28" s="49" t="s">
        <v>12</v>
      </c>
      <c r="I28" s="49" t="s">
        <v>12</v>
      </c>
      <c r="J28" s="51">
        <f t="shared" si="0"/>
        <v>100</v>
      </c>
      <c r="K28" s="49" t="s">
        <v>12</v>
      </c>
    </row>
    <row r="29" spans="1:11" ht="35.25" customHeight="1">
      <c r="A29" s="48" t="s">
        <v>45</v>
      </c>
      <c r="B29" s="49" t="s">
        <v>11</v>
      </c>
      <c r="C29" s="50">
        <f>C56</f>
        <v>100</v>
      </c>
      <c r="D29" s="51">
        <f>D56</f>
        <v>100</v>
      </c>
      <c r="E29" s="49" t="s">
        <v>12</v>
      </c>
      <c r="F29" s="49" t="s">
        <v>12</v>
      </c>
      <c r="G29" s="49" t="s">
        <v>12</v>
      </c>
      <c r="H29" s="49" t="s">
        <v>12</v>
      </c>
      <c r="I29" s="49" t="s">
        <v>12</v>
      </c>
      <c r="J29" s="51">
        <f t="shared" si="0"/>
        <v>100</v>
      </c>
      <c r="K29" s="49" t="s">
        <v>12</v>
      </c>
    </row>
    <row r="30" spans="1:11" ht="36.75" customHeight="1">
      <c r="A30" s="48" t="s">
        <v>47</v>
      </c>
      <c r="B30" s="49" t="s">
        <v>11</v>
      </c>
      <c r="C30" s="50">
        <v>100</v>
      </c>
      <c r="D30" s="51">
        <v>100</v>
      </c>
      <c r="E30" s="49" t="s">
        <v>12</v>
      </c>
      <c r="F30" s="49" t="s">
        <v>12</v>
      </c>
      <c r="G30" s="49" t="s">
        <v>12</v>
      </c>
      <c r="H30" s="49" t="s">
        <v>12</v>
      </c>
      <c r="I30" s="49" t="s">
        <v>12</v>
      </c>
      <c r="J30" s="51">
        <v>0</v>
      </c>
      <c r="K30" s="49" t="s">
        <v>12</v>
      </c>
    </row>
    <row r="31" spans="1:11" ht="22.5" customHeight="1">
      <c r="A31" s="52" t="s">
        <v>13</v>
      </c>
      <c r="B31" s="53" t="s">
        <v>14</v>
      </c>
      <c r="C31" s="49" t="s">
        <v>12</v>
      </c>
      <c r="D31" s="49" t="s">
        <v>12</v>
      </c>
      <c r="E31" s="49" t="s">
        <v>12</v>
      </c>
      <c r="F31" s="49" t="s">
        <v>12</v>
      </c>
      <c r="G31" s="64">
        <v>842247.1</v>
      </c>
      <c r="H31" s="49" t="s">
        <v>12</v>
      </c>
      <c r="I31" s="49" t="s">
        <v>12</v>
      </c>
      <c r="J31" s="49" t="s">
        <v>12</v>
      </c>
      <c r="K31" s="69">
        <f>(J14+J15+J18+J19+J20+J21+J22+J23+J24+J25+J26+J27+J28+J29+J16+J17)/15</f>
        <v>118.7</v>
      </c>
    </row>
    <row r="32" spans="1:11" ht="23.25" customHeight="1">
      <c r="A32" s="151" t="s">
        <v>37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1" ht="66" customHeight="1">
      <c r="A33" s="48" t="s">
        <v>50</v>
      </c>
      <c r="B33" s="49" t="s">
        <v>11</v>
      </c>
      <c r="C33" s="58">
        <v>95.1</v>
      </c>
      <c r="D33" s="49">
        <v>95.4</v>
      </c>
      <c r="E33" s="69">
        <f>IF(C33&gt;D33,C33/D33,D33/C33)*100</f>
        <v>100.3</v>
      </c>
      <c r="F33" s="49" t="s">
        <v>12</v>
      </c>
      <c r="G33" s="49" t="s">
        <v>12</v>
      </c>
      <c r="H33" s="49" t="s">
        <v>12</v>
      </c>
      <c r="I33" s="49" t="s">
        <v>12</v>
      </c>
      <c r="J33" s="49" t="s">
        <v>12</v>
      </c>
      <c r="K33" s="49" t="s">
        <v>12</v>
      </c>
    </row>
    <row r="34" spans="1:14" ht="56.25" customHeight="1">
      <c r="A34" s="48" t="s">
        <v>49</v>
      </c>
      <c r="B34" s="49" t="s">
        <v>11</v>
      </c>
      <c r="C34" s="92">
        <v>56.5</v>
      </c>
      <c r="D34" s="71">
        <v>47</v>
      </c>
      <c r="E34" s="69">
        <f>IF(C34&gt;D34,C34/D34,D34/C34)*100</f>
        <v>120.2</v>
      </c>
      <c r="F34" s="49" t="s">
        <v>12</v>
      </c>
      <c r="G34" s="49" t="s">
        <v>12</v>
      </c>
      <c r="H34" s="49" t="s">
        <v>12</v>
      </c>
      <c r="I34" s="49" t="s">
        <v>12</v>
      </c>
      <c r="J34" s="49" t="s">
        <v>12</v>
      </c>
      <c r="K34" s="49" t="s">
        <v>12</v>
      </c>
      <c r="N34" s="66"/>
    </row>
    <row r="35" spans="1:11" s="2" customFormat="1" ht="56.25" customHeight="1">
      <c r="A35" s="7" t="s">
        <v>100</v>
      </c>
      <c r="B35" s="33" t="s">
        <v>11</v>
      </c>
      <c r="C35" s="31">
        <v>20</v>
      </c>
      <c r="D35" s="33">
        <v>40</v>
      </c>
      <c r="E35" s="46">
        <f>0</f>
        <v>0</v>
      </c>
      <c r="F35" s="33" t="s">
        <v>12</v>
      </c>
      <c r="G35" s="43" t="s">
        <v>12</v>
      </c>
      <c r="H35" s="33" t="s">
        <v>12</v>
      </c>
      <c r="I35" s="33" t="s">
        <v>12</v>
      </c>
      <c r="J35" s="33" t="s">
        <v>12</v>
      </c>
      <c r="K35" s="33" t="s">
        <v>12</v>
      </c>
    </row>
    <row r="36" spans="1:11" s="2" customFormat="1" ht="38.25">
      <c r="A36" s="7" t="s">
        <v>101</v>
      </c>
      <c r="B36" s="33" t="s">
        <v>11</v>
      </c>
      <c r="C36" s="31">
        <v>25</v>
      </c>
      <c r="D36" s="33">
        <v>16</v>
      </c>
      <c r="E36" s="69">
        <f>IF(C36&gt;D36,C36/D36,D36/C36)*100</f>
        <v>156.3</v>
      </c>
      <c r="F36" s="33" t="s">
        <v>12</v>
      </c>
      <c r="G36" s="43" t="s">
        <v>12</v>
      </c>
      <c r="H36" s="33" t="s">
        <v>12</v>
      </c>
      <c r="I36" s="33" t="s">
        <v>12</v>
      </c>
      <c r="J36" s="33" t="s">
        <v>12</v>
      </c>
      <c r="K36" s="33" t="s">
        <v>12</v>
      </c>
    </row>
    <row r="37" spans="1:11" ht="49.5" customHeight="1">
      <c r="A37" s="48" t="s">
        <v>38</v>
      </c>
      <c r="B37" s="49" t="s">
        <v>11</v>
      </c>
      <c r="C37" s="58">
        <v>100</v>
      </c>
      <c r="D37" s="49">
        <v>100</v>
      </c>
      <c r="E37" s="51">
        <f>IF(C37&gt;D37,C37/D37,D37/C37)*100</f>
        <v>100</v>
      </c>
      <c r="F37" s="49" t="s">
        <v>12</v>
      </c>
      <c r="G37" s="49" t="s">
        <v>12</v>
      </c>
      <c r="H37" s="49" t="s">
        <v>12</v>
      </c>
      <c r="I37" s="49" t="s">
        <v>12</v>
      </c>
      <c r="J37" s="49" t="s">
        <v>12</v>
      </c>
      <c r="K37" s="49" t="s">
        <v>12</v>
      </c>
    </row>
    <row r="38" spans="1:11" ht="21.75" customHeight="1">
      <c r="A38" s="52" t="s">
        <v>15</v>
      </c>
      <c r="B38" s="52"/>
      <c r="C38" s="49" t="s">
        <v>12</v>
      </c>
      <c r="D38" s="49" t="s">
        <v>12</v>
      </c>
      <c r="E38" s="49" t="s">
        <v>12</v>
      </c>
      <c r="F38" s="69">
        <f>(E33+E34+E37+E35+E36)/3</f>
        <v>158.9</v>
      </c>
      <c r="G38" s="72">
        <v>471276.6</v>
      </c>
      <c r="H38" s="69">
        <f>G38/G31</f>
        <v>0.6</v>
      </c>
      <c r="I38" s="69">
        <f>F38*H38</f>
        <v>95.3</v>
      </c>
      <c r="J38" s="49" t="s">
        <v>12</v>
      </c>
      <c r="K38" s="49" t="s">
        <v>12</v>
      </c>
    </row>
    <row r="39" spans="1:11" ht="17.25" customHeight="1">
      <c r="A39" s="152" t="s">
        <v>67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4"/>
    </row>
    <row r="40" spans="1:11" ht="30" customHeight="1">
      <c r="A40" s="48" t="s">
        <v>39</v>
      </c>
      <c r="B40" s="49" t="s">
        <v>11</v>
      </c>
      <c r="C40" s="55">
        <v>100</v>
      </c>
      <c r="D40" s="56">
        <v>100</v>
      </c>
      <c r="E40" s="51">
        <f aca="true" t="shared" si="2" ref="E40:E46">IF(C40&gt;D40,C40/D40,D40/C40)*100</f>
        <v>100</v>
      </c>
      <c r="F40" s="49" t="s">
        <v>12</v>
      </c>
      <c r="G40" s="49" t="s">
        <v>12</v>
      </c>
      <c r="H40" s="49" t="s">
        <v>12</v>
      </c>
      <c r="I40" s="49" t="s">
        <v>12</v>
      </c>
      <c r="J40" s="49" t="s">
        <v>12</v>
      </c>
      <c r="K40" s="49" t="s">
        <v>12</v>
      </c>
    </row>
    <row r="41" spans="1:11" ht="41.25" customHeight="1">
      <c r="A41" s="48" t="s">
        <v>40</v>
      </c>
      <c r="B41" s="49" t="s">
        <v>11</v>
      </c>
      <c r="C41" s="55">
        <v>100</v>
      </c>
      <c r="D41" s="56">
        <v>100</v>
      </c>
      <c r="E41" s="51">
        <f t="shared" si="2"/>
        <v>100</v>
      </c>
      <c r="F41" s="49" t="s">
        <v>12</v>
      </c>
      <c r="G41" s="49" t="s">
        <v>12</v>
      </c>
      <c r="H41" s="49" t="s">
        <v>12</v>
      </c>
      <c r="I41" s="49" t="s">
        <v>12</v>
      </c>
      <c r="J41" s="49" t="s">
        <v>12</v>
      </c>
      <c r="K41" s="49" t="s">
        <v>12</v>
      </c>
    </row>
    <row r="42" spans="1:11" ht="49.5" customHeight="1">
      <c r="A42" s="48" t="s">
        <v>54</v>
      </c>
      <c r="B42" s="49" t="s">
        <v>11</v>
      </c>
      <c r="C42" s="55">
        <v>60.5</v>
      </c>
      <c r="D42" s="56">
        <v>61.5</v>
      </c>
      <c r="E42" s="69">
        <f>IF(C42&gt;D42,C42/D42,D42/C42)*100</f>
        <v>101.7</v>
      </c>
      <c r="F42" s="49" t="s">
        <v>12</v>
      </c>
      <c r="G42" s="49" t="s">
        <v>12</v>
      </c>
      <c r="H42" s="49" t="s">
        <v>12</v>
      </c>
      <c r="I42" s="49" t="s">
        <v>12</v>
      </c>
      <c r="J42" s="49" t="s">
        <v>12</v>
      </c>
      <c r="K42" s="49" t="s">
        <v>12</v>
      </c>
    </row>
    <row r="43" spans="1:11" ht="49.5" customHeight="1">
      <c r="A43" s="48" t="s">
        <v>52</v>
      </c>
      <c r="B43" s="49" t="s">
        <v>11</v>
      </c>
      <c r="C43" s="55">
        <v>100</v>
      </c>
      <c r="D43" s="56">
        <v>100</v>
      </c>
      <c r="E43" s="51">
        <f t="shared" si="2"/>
        <v>100</v>
      </c>
      <c r="F43" s="49" t="s">
        <v>12</v>
      </c>
      <c r="G43" s="49" t="s">
        <v>12</v>
      </c>
      <c r="H43" s="49" t="s">
        <v>12</v>
      </c>
      <c r="I43" s="49" t="s">
        <v>12</v>
      </c>
      <c r="J43" s="49" t="s">
        <v>12</v>
      </c>
      <c r="K43" s="49" t="s">
        <v>12</v>
      </c>
    </row>
    <row r="44" spans="1:11" ht="35.25" customHeight="1">
      <c r="A44" s="48" t="s">
        <v>53</v>
      </c>
      <c r="B44" s="49" t="s">
        <v>11</v>
      </c>
      <c r="C44" s="55">
        <v>60.5</v>
      </c>
      <c r="D44" s="56">
        <v>61.5</v>
      </c>
      <c r="E44" s="69">
        <f>IF(C44&gt;D44,C44/D44,D44/C44)*100</f>
        <v>101.7</v>
      </c>
      <c r="F44" s="49" t="s">
        <v>12</v>
      </c>
      <c r="G44" s="49" t="s">
        <v>12</v>
      </c>
      <c r="H44" s="49" t="s">
        <v>12</v>
      </c>
      <c r="I44" s="49" t="s">
        <v>12</v>
      </c>
      <c r="J44" s="49" t="s">
        <v>12</v>
      </c>
      <c r="K44" s="49" t="s">
        <v>12</v>
      </c>
    </row>
    <row r="45" spans="1:11" ht="40.5" customHeight="1">
      <c r="A45" s="48" t="s">
        <v>41</v>
      </c>
      <c r="B45" s="49" t="s">
        <v>11</v>
      </c>
      <c r="C45" s="58">
        <v>100</v>
      </c>
      <c r="D45" s="49">
        <v>100</v>
      </c>
      <c r="E45" s="51">
        <f t="shared" si="2"/>
        <v>100</v>
      </c>
      <c r="F45" s="49" t="s">
        <v>12</v>
      </c>
      <c r="G45" s="49" t="s">
        <v>12</v>
      </c>
      <c r="H45" s="49" t="s">
        <v>12</v>
      </c>
      <c r="I45" s="49" t="s">
        <v>12</v>
      </c>
      <c r="J45" s="49" t="s">
        <v>12</v>
      </c>
      <c r="K45" s="49" t="s">
        <v>12</v>
      </c>
    </row>
    <row r="46" spans="1:11" ht="40.5" customHeight="1">
      <c r="A46" s="48" t="s">
        <v>79</v>
      </c>
      <c r="B46" s="49" t="s">
        <v>17</v>
      </c>
      <c r="C46" s="58">
        <v>99</v>
      </c>
      <c r="D46" s="49">
        <v>99</v>
      </c>
      <c r="E46" s="51">
        <f t="shared" si="2"/>
        <v>100</v>
      </c>
      <c r="F46" s="49" t="s">
        <v>12</v>
      </c>
      <c r="G46" s="49" t="s">
        <v>12</v>
      </c>
      <c r="H46" s="49" t="s">
        <v>12</v>
      </c>
      <c r="I46" s="49" t="s">
        <v>12</v>
      </c>
      <c r="J46" s="49" t="s">
        <v>12</v>
      </c>
      <c r="K46" s="49" t="s">
        <v>12</v>
      </c>
    </row>
    <row r="47" spans="1:11" ht="15" customHeight="1">
      <c r="A47" s="52" t="s">
        <v>16</v>
      </c>
      <c r="B47" s="52"/>
      <c r="C47" s="49" t="s">
        <v>12</v>
      </c>
      <c r="D47" s="49" t="s">
        <v>12</v>
      </c>
      <c r="E47" s="49" t="s">
        <v>12</v>
      </c>
      <c r="F47" s="69">
        <f>(E40+E41+E42+E43+E44+E45+E46)/7</f>
        <v>100.5</v>
      </c>
      <c r="G47" s="72">
        <v>312535.7</v>
      </c>
      <c r="H47" s="69">
        <f>G47/G31</f>
        <v>0.4</v>
      </c>
      <c r="I47" s="69">
        <f>F47*H47</f>
        <v>40.2</v>
      </c>
      <c r="J47" s="49" t="s">
        <v>12</v>
      </c>
      <c r="K47" s="49" t="s">
        <v>12</v>
      </c>
    </row>
    <row r="48" spans="1:11" ht="15.75" customHeight="1">
      <c r="A48" s="155" t="s">
        <v>68</v>
      </c>
      <c r="B48" s="155"/>
      <c r="C48" s="156"/>
      <c r="D48" s="155"/>
      <c r="E48" s="155"/>
      <c r="F48" s="155"/>
      <c r="G48" s="155"/>
      <c r="H48" s="155"/>
      <c r="I48" s="155"/>
      <c r="J48" s="155"/>
      <c r="K48" s="155"/>
    </row>
    <row r="49" spans="1:11" ht="46.5" customHeight="1">
      <c r="A49" s="48" t="s">
        <v>42</v>
      </c>
      <c r="B49" s="49" t="s">
        <v>11</v>
      </c>
      <c r="C49" s="71">
        <v>0.23</v>
      </c>
      <c r="D49" s="49">
        <v>0.23</v>
      </c>
      <c r="E49" s="51">
        <f>IF(C49&gt;D49,C49/D49,D49/C49)*100</f>
        <v>100</v>
      </c>
      <c r="F49" s="49" t="s">
        <v>12</v>
      </c>
      <c r="G49" s="49" t="s">
        <v>12</v>
      </c>
      <c r="H49" s="49" t="s">
        <v>12</v>
      </c>
      <c r="I49" s="49" t="s">
        <v>12</v>
      </c>
      <c r="J49" s="49" t="s">
        <v>12</v>
      </c>
      <c r="K49" s="49" t="s">
        <v>12</v>
      </c>
    </row>
    <row r="50" spans="1:11" ht="12.75">
      <c r="A50" s="52" t="s">
        <v>18</v>
      </c>
      <c r="B50" s="52"/>
      <c r="C50" s="49" t="s">
        <v>12</v>
      </c>
      <c r="D50" s="49" t="s">
        <v>12</v>
      </c>
      <c r="E50" s="49" t="s">
        <v>12</v>
      </c>
      <c r="F50" s="51">
        <f>AVERAGE(E49:E49)</f>
        <v>100</v>
      </c>
      <c r="G50" s="72">
        <v>14902</v>
      </c>
      <c r="H50" s="89">
        <f>G50/G31</f>
        <v>0.018</v>
      </c>
      <c r="I50" s="69">
        <f>F50*H50</f>
        <v>1.8</v>
      </c>
      <c r="J50" s="49" t="s">
        <v>12</v>
      </c>
      <c r="K50" s="49" t="s">
        <v>12</v>
      </c>
    </row>
    <row r="51" spans="1:11" ht="17.25" customHeight="1">
      <c r="A51" s="149" t="s">
        <v>69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</row>
    <row r="52" spans="1:11" ht="49.5" customHeight="1">
      <c r="A52" s="48" t="s">
        <v>43</v>
      </c>
      <c r="B52" s="61" t="s">
        <v>11</v>
      </c>
      <c r="C52" s="71">
        <v>100</v>
      </c>
      <c r="D52" s="71">
        <v>100</v>
      </c>
      <c r="E52" s="51">
        <f>IF(C52&gt;D52,C52/D52,D52/C52)*100</f>
        <v>100</v>
      </c>
      <c r="F52" s="49" t="s">
        <v>12</v>
      </c>
      <c r="G52" s="49" t="s">
        <v>12</v>
      </c>
      <c r="H52" s="49" t="s">
        <v>12</v>
      </c>
      <c r="I52" s="49" t="s">
        <v>12</v>
      </c>
      <c r="J52" s="49" t="s">
        <v>12</v>
      </c>
      <c r="K52" s="49" t="s">
        <v>12</v>
      </c>
    </row>
    <row r="53" spans="1:11" ht="12.75">
      <c r="A53" s="52" t="s">
        <v>19</v>
      </c>
      <c r="B53" s="53"/>
      <c r="C53" s="49" t="s">
        <v>12</v>
      </c>
      <c r="D53" s="49" t="s">
        <v>12</v>
      </c>
      <c r="E53" s="49" t="s">
        <v>12</v>
      </c>
      <c r="F53" s="51">
        <f>AVERAGE(E52:E52)</f>
        <v>100</v>
      </c>
      <c r="G53" s="72">
        <v>20875.4</v>
      </c>
      <c r="H53" s="89">
        <f>G53/G31</f>
        <v>0.025</v>
      </c>
      <c r="I53" s="69">
        <f>F53*H53</f>
        <v>2.5</v>
      </c>
      <c r="J53" s="49"/>
      <c r="K53" s="49"/>
    </row>
    <row r="54" spans="1:11" ht="15" customHeight="1">
      <c r="A54" s="149" t="s">
        <v>70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</row>
    <row r="55" spans="1:11" ht="24.75" customHeight="1">
      <c r="A55" s="48" t="s">
        <v>44</v>
      </c>
      <c r="B55" s="49" t="s">
        <v>11</v>
      </c>
      <c r="C55" s="71">
        <v>100</v>
      </c>
      <c r="D55" s="71">
        <v>100</v>
      </c>
      <c r="E55" s="51">
        <f>IF(C55&gt;D55,C55/D55,D55/C55)*100</f>
        <v>100</v>
      </c>
      <c r="F55" s="49" t="s">
        <v>12</v>
      </c>
      <c r="G55" s="49" t="s">
        <v>12</v>
      </c>
      <c r="H55" s="49" t="s">
        <v>12</v>
      </c>
      <c r="I55" s="49" t="s">
        <v>12</v>
      </c>
      <c r="J55" s="49" t="s">
        <v>12</v>
      </c>
      <c r="K55" s="49" t="s">
        <v>12</v>
      </c>
    </row>
    <row r="56" spans="1:11" ht="45.75" customHeight="1">
      <c r="A56" s="48" t="s">
        <v>93</v>
      </c>
      <c r="B56" s="49" t="s">
        <v>11</v>
      </c>
      <c r="C56" s="71">
        <v>100</v>
      </c>
      <c r="D56" s="71">
        <v>100</v>
      </c>
      <c r="E56" s="51">
        <f>IF(C56&gt;D56,C56/D56,D56/C56)*100</f>
        <v>100</v>
      </c>
      <c r="F56" s="49" t="s">
        <v>12</v>
      </c>
      <c r="G56" s="49" t="s">
        <v>12</v>
      </c>
      <c r="H56" s="49" t="s">
        <v>12</v>
      </c>
      <c r="I56" s="49" t="s">
        <v>12</v>
      </c>
      <c r="J56" s="49" t="s">
        <v>12</v>
      </c>
      <c r="K56" s="49" t="s">
        <v>12</v>
      </c>
    </row>
    <row r="57" spans="1:11" ht="14.25" customHeight="1">
      <c r="A57" s="52" t="s">
        <v>31</v>
      </c>
      <c r="B57" s="53"/>
      <c r="C57" s="49" t="s">
        <v>12</v>
      </c>
      <c r="D57" s="49" t="s">
        <v>12</v>
      </c>
      <c r="E57" s="49" t="s">
        <v>12</v>
      </c>
      <c r="F57" s="51">
        <f>AVERAGE(E55:E56)</f>
        <v>100</v>
      </c>
      <c r="G57" s="72">
        <v>22657.4</v>
      </c>
      <c r="H57" s="89">
        <f>G57/G31</f>
        <v>0.027</v>
      </c>
      <c r="I57" s="69">
        <f>F57*H57</f>
        <v>2.7</v>
      </c>
      <c r="J57" s="49"/>
      <c r="K57" s="49"/>
    </row>
    <row r="58" spans="1:11" ht="12.75">
      <c r="A58" s="10"/>
      <c r="B58" s="10"/>
      <c r="C58" s="10"/>
      <c r="D58" s="10"/>
      <c r="E58" s="10"/>
      <c r="F58" s="10"/>
      <c r="G58" s="24"/>
      <c r="H58" s="10"/>
      <c r="I58" s="10"/>
      <c r="J58" s="10"/>
      <c r="K58" s="10"/>
    </row>
    <row r="59" spans="1:11" ht="15">
      <c r="A59" s="59" t="s">
        <v>55</v>
      </c>
      <c r="B59" s="59"/>
      <c r="C59" s="59"/>
      <c r="D59" s="59"/>
      <c r="E59" s="59"/>
      <c r="F59" s="59"/>
      <c r="G59" s="62"/>
      <c r="H59" s="59"/>
      <c r="I59" s="59"/>
      <c r="J59" s="59"/>
      <c r="K59" s="59" t="s">
        <v>74</v>
      </c>
    </row>
  </sheetData>
  <sheetProtection/>
  <mergeCells count="21">
    <mergeCell ref="E8:E11"/>
    <mergeCell ref="C8:C11"/>
    <mergeCell ref="G8:G11"/>
    <mergeCell ref="A48:K48"/>
    <mergeCell ref="A51:K51"/>
    <mergeCell ref="A54:K54"/>
    <mergeCell ref="A13:K13"/>
    <mergeCell ref="A32:K32"/>
    <mergeCell ref="H2:K2"/>
    <mergeCell ref="A5:K5"/>
    <mergeCell ref="A8:A11"/>
    <mergeCell ref="A6:K6"/>
    <mergeCell ref="A39:K39"/>
    <mergeCell ref="B8:B11"/>
    <mergeCell ref="D8:D11"/>
    <mergeCell ref="H1:K1"/>
    <mergeCell ref="H8:H11"/>
    <mergeCell ref="I8:I11"/>
    <mergeCell ref="J8:J11"/>
    <mergeCell ref="K8:K11"/>
    <mergeCell ref="F8:F11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73" r:id="rId1"/>
  <rowBreaks count="2" manualBreakCount="2">
    <brk id="23" max="10" man="1"/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8">
      <selection activeCell="G58" sqref="G58"/>
    </sheetView>
  </sheetViews>
  <sheetFormatPr defaultColWidth="9.140625" defaultRowHeight="12.75"/>
  <cols>
    <col min="1" max="1" width="53.57421875" style="0" customWidth="1"/>
    <col min="2" max="2" width="8.00390625" style="0" customWidth="1"/>
    <col min="3" max="3" width="11.140625" style="0" customWidth="1"/>
    <col min="4" max="4" width="12.8515625" style="0" customWidth="1"/>
    <col min="5" max="11" width="13.8515625" style="0" customWidth="1"/>
  </cols>
  <sheetData>
    <row r="1" spans="8:11" ht="43.5" customHeight="1">
      <c r="H1" s="136" t="s">
        <v>99</v>
      </c>
      <c r="I1" s="136"/>
      <c r="J1" s="136"/>
      <c r="K1" s="136"/>
    </row>
    <row r="2" spans="1:11" ht="58.5" customHeight="1">
      <c r="A2" s="2"/>
      <c r="B2" s="2"/>
      <c r="C2" s="2"/>
      <c r="D2" s="2"/>
      <c r="E2" s="2"/>
      <c r="F2" s="2"/>
      <c r="G2" s="5"/>
      <c r="H2" s="136" t="s">
        <v>86</v>
      </c>
      <c r="I2" s="136"/>
      <c r="J2" s="136"/>
      <c r="K2" s="136"/>
    </row>
    <row r="3" spans="1:13" ht="12.7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M3" s="1"/>
    </row>
    <row r="4" spans="1:11" ht="12.75">
      <c r="A4" s="2"/>
      <c r="B4" s="2"/>
      <c r="C4" s="2"/>
      <c r="D4" s="2"/>
      <c r="E4" s="2"/>
      <c r="F4" s="2"/>
      <c r="G4" s="5"/>
      <c r="H4" s="2"/>
      <c r="I4" s="2"/>
      <c r="J4" s="2"/>
      <c r="K4" s="2"/>
    </row>
    <row r="5" spans="1:11" ht="12.75">
      <c r="A5" s="146" t="s">
        <v>78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2.75">
      <c r="A6" s="146" t="s">
        <v>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2.75">
      <c r="A7" s="10"/>
      <c r="B7" s="10"/>
      <c r="C7" s="10"/>
      <c r="D7" s="10"/>
      <c r="E7" s="10"/>
      <c r="F7" s="10"/>
      <c r="G7" s="24"/>
      <c r="H7" s="10"/>
      <c r="I7" s="10"/>
      <c r="J7" s="10"/>
      <c r="K7" s="10"/>
    </row>
    <row r="8" spans="1:11" ht="12.75">
      <c r="A8" s="148" t="s">
        <v>0</v>
      </c>
      <c r="B8" s="148" t="s">
        <v>1</v>
      </c>
      <c r="C8" s="148" t="s">
        <v>2</v>
      </c>
      <c r="D8" s="148" t="s">
        <v>3</v>
      </c>
      <c r="E8" s="148" t="s">
        <v>4</v>
      </c>
      <c r="F8" s="148" t="s">
        <v>5</v>
      </c>
      <c r="G8" s="148" t="s">
        <v>6</v>
      </c>
      <c r="H8" s="148" t="s">
        <v>7</v>
      </c>
      <c r="I8" s="148" t="s">
        <v>8</v>
      </c>
      <c r="J8" s="148" t="s">
        <v>9</v>
      </c>
      <c r="K8" s="148" t="s">
        <v>10</v>
      </c>
    </row>
    <row r="9" spans="1:11" ht="12.7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12.7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12.7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2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</row>
    <row r="13" spans="1:11" ht="12.75">
      <c r="A13" s="157" t="s">
        <v>78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1:11" ht="63.75">
      <c r="A14" s="48" t="s">
        <v>50</v>
      </c>
      <c r="B14" s="49" t="s">
        <v>11</v>
      </c>
      <c r="C14" s="50">
        <f>C33</f>
        <v>95.1</v>
      </c>
      <c r="D14" s="51">
        <f>D33</f>
        <v>95.5</v>
      </c>
      <c r="E14" s="49" t="s">
        <v>12</v>
      </c>
      <c r="F14" s="49" t="s">
        <v>12</v>
      </c>
      <c r="G14" s="49" t="s">
        <v>12</v>
      </c>
      <c r="H14" s="49" t="s">
        <v>12</v>
      </c>
      <c r="I14" s="49" t="s">
        <v>12</v>
      </c>
      <c r="J14" s="69">
        <f>IF(C14&gt;D14,C14/D14,D14/C14)*100</f>
        <v>100.4</v>
      </c>
      <c r="K14" s="49" t="s">
        <v>12</v>
      </c>
    </row>
    <row r="15" spans="1:11" ht="51">
      <c r="A15" s="48" t="s">
        <v>49</v>
      </c>
      <c r="B15" s="49" t="s">
        <v>11</v>
      </c>
      <c r="C15" s="34">
        <v>47</v>
      </c>
      <c r="D15" s="42">
        <v>37</v>
      </c>
      <c r="E15" s="49" t="s">
        <v>12</v>
      </c>
      <c r="F15" s="49" t="s">
        <v>12</v>
      </c>
      <c r="G15" s="49" t="s">
        <v>12</v>
      </c>
      <c r="H15" s="49" t="s">
        <v>12</v>
      </c>
      <c r="I15" s="49" t="s">
        <v>12</v>
      </c>
      <c r="J15" s="69">
        <f aca="true" t="shared" si="0" ref="J15:J29">IF(C15&gt;D15,C15/D15,D15/C15)*100</f>
        <v>127</v>
      </c>
      <c r="K15" s="49" t="s">
        <v>12</v>
      </c>
    </row>
    <row r="16" spans="1:11" s="2" customFormat="1" ht="61.5" customHeight="1">
      <c r="A16" s="7" t="s">
        <v>100</v>
      </c>
      <c r="B16" s="33" t="s">
        <v>11</v>
      </c>
      <c r="C16" s="34">
        <v>40</v>
      </c>
      <c r="D16" s="42">
        <v>50</v>
      </c>
      <c r="E16" s="33" t="s">
        <v>12</v>
      </c>
      <c r="F16" s="33" t="s">
        <v>12</v>
      </c>
      <c r="G16" s="43" t="s">
        <v>12</v>
      </c>
      <c r="H16" s="33" t="s">
        <v>12</v>
      </c>
      <c r="I16" s="33" t="s">
        <v>12</v>
      </c>
      <c r="J16" s="69">
        <f t="shared" si="0"/>
        <v>125</v>
      </c>
      <c r="K16" s="49" t="s">
        <v>12</v>
      </c>
    </row>
    <row r="17" spans="1:11" s="2" customFormat="1" ht="61.5" customHeight="1">
      <c r="A17" s="7" t="s">
        <v>101</v>
      </c>
      <c r="B17" s="33" t="s">
        <v>11</v>
      </c>
      <c r="C17" s="34">
        <v>16</v>
      </c>
      <c r="D17" s="42">
        <v>10</v>
      </c>
      <c r="E17" s="33" t="s">
        <v>12</v>
      </c>
      <c r="F17" s="33" t="s">
        <v>12</v>
      </c>
      <c r="G17" s="43" t="s">
        <v>12</v>
      </c>
      <c r="H17" s="33" t="s">
        <v>12</v>
      </c>
      <c r="I17" s="33" t="s">
        <v>12</v>
      </c>
      <c r="J17" s="69">
        <f t="shared" si="0"/>
        <v>160</v>
      </c>
      <c r="K17" s="33" t="s">
        <v>12</v>
      </c>
    </row>
    <row r="18" spans="1:11" ht="38.25">
      <c r="A18" s="48" t="s">
        <v>38</v>
      </c>
      <c r="B18" s="49" t="s">
        <v>11</v>
      </c>
      <c r="C18" s="50">
        <f>C37</f>
        <v>100</v>
      </c>
      <c r="D18" s="51">
        <f>D37</f>
        <v>100</v>
      </c>
      <c r="E18" s="49" t="s">
        <v>12</v>
      </c>
      <c r="F18" s="49" t="s">
        <v>12</v>
      </c>
      <c r="G18" s="49" t="s">
        <v>12</v>
      </c>
      <c r="H18" s="49" t="s">
        <v>12</v>
      </c>
      <c r="I18" s="49" t="s">
        <v>12</v>
      </c>
      <c r="J18" s="51">
        <f t="shared" si="0"/>
        <v>100</v>
      </c>
      <c r="K18" s="49" t="s">
        <v>12</v>
      </c>
    </row>
    <row r="19" spans="1:11" ht="15.75" customHeight="1">
      <c r="A19" s="48" t="s">
        <v>39</v>
      </c>
      <c r="B19" s="49" t="s">
        <v>11</v>
      </c>
      <c r="C19" s="50">
        <f aca="true" t="shared" si="1" ref="C19:D25">C40</f>
        <v>100</v>
      </c>
      <c r="D19" s="51">
        <f t="shared" si="1"/>
        <v>100</v>
      </c>
      <c r="E19" s="49" t="s">
        <v>12</v>
      </c>
      <c r="F19" s="49" t="s">
        <v>12</v>
      </c>
      <c r="G19" s="49" t="s">
        <v>12</v>
      </c>
      <c r="H19" s="49" t="s">
        <v>12</v>
      </c>
      <c r="I19" s="49" t="s">
        <v>12</v>
      </c>
      <c r="J19" s="51">
        <f t="shared" si="0"/>
        <v>100</v>
      </c>
      <c r="K19" s="49" t="s">
        <v>12</v>
      </c>
    </row>
    <row r="20" spans="1:11" ht="38.25">
      <c r="A20" s="48" t="s">
        <v>51</v>
      </c>
      <c r="B20" s="49" t="s">
        <v>11</v>
      </c>
      <c r="C20" s="50">
        <f t="shared" si="1"/>
        <v>100</v>
      </c>
      <c r="D20" s="51">
        <f t="shared" si="1"/>
        <v>100</v>
      </c>
      <c r="E20" s="49" t="s">
        <v>12</v>
      </c>
      <c r="F20" s="49" t="s">
        <v>12</v>
      </c>
      <c r="G20" s="49" t="s">
        <v>12</v>
      </c>
      <c r="H20" s="49" t="s">
        <v>12</v>
      </c>
      <c r="I20" s="49" t="s">
        <v>12</v>
      </c>
      <c r="J20" s="51">
        <f t="shared" si="0"/>
        <v>100</v>
      </c>
      <c r="K20" s="49" t="s">
        <v>12</v>
      </c>
    </row>
    <row r="21" spans="1:11" ht="38.25">
      <c r="A21" s="48" t="s">
        <v>54</v>
      </c>
      <c r="B21" s="49" t="s">
        <v>11</v>
      </c>
      <c r="C21" s="50">
        <f t="shared" si="1"/>
        <v>60.5</v>
      </c>
      <c r="D21" s="51">
        <f t="shared" si="1"/>
        <v>61</v>
      </c>
      <c r="E21" s="49" t="s">
        <v>12</v>
      </c>
      <c r="F21" s="49" t="s">
        <v>12</v>
      </c>
      <c r="G21" s="49" t="s">
        <v>12</v>
      </c>
      <c r="H21" s="49" t="s">
        <v>12</v>
      </c>
      <c r="I21" s="49" t="s">
        <v>12</v>
      </c>
      <c r="J21" s="69">
        <f t="shared" si="0"/>
        <v>100.8</v>
      </c>
      <c r="K21" s="49" t="s">
        <v>12</v>
      </c>
    </row>
    <row r="22" spans="1:11" ht="51">
      <c r="A22" s="48" t="s">
        <v>52</v>
      </c>
      <c r="B22" s="49" t="s">
        <v>11</v>
      </c>
      <c r="C22" s="50">
        <f t="shared" si="1"/>
        <v>100</v>
      </c>
      <c r="D22" s="51">
        <f t="shared" si="1"/>
        <v>100</v>
      </c>
      <c r="E22" s="49" t="s">
        <v>12</v>
      </c>
      <c r="F22" s="49" t="s">
        <v>12</v>
      </c>
      <c r="G22" s="49" t="s">
        <v>12</v>
      </c>
      <c r="H22" s="49" t="s">
        <v>12</v>
      </c>
      <c r="I22" s="49" t="s">
        <v>12</v>
      </c>
      <c r="J22" s="51">
        <f t="shared" si="0"/>
        <v>100</v>
      </c>
      <c r="K22" s="49" t="s">
        <v>12</v>
      </c>
    </row>
    <row r="23" spans="1:11" ht="25.5">
      <c r="A23" s="48" t="s">
        <v>53</v>
      </c>
      <c r="B23" s="49" t="s">
        <v>11</v>
      </c>
      <c r="C23" s="50">
        <f t="shared" si="1"/>
        <v>60.5</v>
      </c>
      <c r="D23" s="51">
        <f t="shared" si="1"/>
        <v>62</v>
      </c>
      <c r="E23" s="49" t="s">
        <v>12</v>
      </c>
      <c r="F23" s="49" t="s">
        <v>12</v>
      </c>
      <c r="G23" s="49" t="s">
        <v>12</v>
      </c>
      <c r="H23" s="49" t="s">
        <v>12</v>
      </c>
      <c r="I23" s="49" t="s">
        <v>12</v>
      </c>
      <c r="J23" s="69">
        <f t="shared" si="0"/>
        <v>102.5</v>
      </c>
      <c r="K23" s="49" t="s">
        <v>12</v>
      </c>
    </row>
    <row r="24" spans="1:11" ht="25.5">
      <c r="A24" s="48" t="s">
        <v>41</v>
      </c>
      <c r="B24" s="49" t="s">
        <v>11</v>
      </c>
      <c r="C24" s="50">
        <f t="shared" si="1"/>
        <v>100</v>
      </c>
      <c r="D24" s="51">
        <f t="shared" si="1"/>
        <v>100</v>
      </c>
      <c r="E24" s="49" t="s">
        <v>12</v>
      </c>
      <c r="F24" s="49" t="s">
        <v>12</v>
      </c>
      <c r="G24" s="49" t="s">
        <v>12</v>
      </c>
      <c r="H24" s="49" t="s">
        <v>12</v>
      </c>
      <c r="I24" s="49" t="s">
        <v>12</v>
      </c>
      <c r="J24" s="51">
        <f t="shared" si="0"/>
        <v>100</v>
      </c>
      <c r="K24" s="49" t="s">
        <v>12</v>
      </c>
    </row>
    <row r="25" spans="1:11" ht="25.5">
      <c r="A25" s="48" t="s">
        <v>79</v>
      </c>
      <c r="B25" s="49" t="s">
        <v>11</v>
      </c>
      <c r="C25" s="50">
        <f t="shared" si="1"/>
        <v>99</v>
      </c>
      <c r="D25" s="51">
        <f t="shared" si="1"/>
        <v>99</v>
      </c>
      <c r="E25" s="49" t="s">
        <v>12</v>
      </c>
      <c r="F25" s="49" t="s">
        <v>12</v>
      </c>
      <c r="G25" s="49" t="s">
        <v>12</v>
      </c>
      <c r="H25" s="49" t="s">
        <v>12</v>
      </c>
      <c r="I25" s="49" t="s">
        <v>12</v>
      </c>
      <c r="J25" s="51">
        <f t="shared" si="0"/>
        <v>100</v>
      </c>
      <c r="K25" s="49" t="s">
        <v>12</v>
      </c>
    </row>
    <row r="26" spans="1:11" ht="38.25">
      <c r="A26" s="48" t="s">
        <v>94</v>
      </c>
      <c r="B26" s="49" t="s">
        <v>11</v>
      </c>
      <c r="C26" s="50">
        <f>C49</f>
        <v>0.23</v>
      </c>
      <c r="D26" s="51">
        <f>D49</f>
        <v>0.23</v>
      </c>
      <c r="E26" s="49" t="s">
        <v>12</v>
      </c>
      <c r="F26" s="49" t="s">
        <v>12</v>
      </c>
      <c r="G26" s="49" t="s">
        <v>12</v>
      </c>
      <c r="H26" s="49" t="s">
        <v>12</v>
      </c>
      <c r="I26" s="49" t="s">
        <v>12</v>
      </c>
      <c r="J26" s="51">
        <f t="shared" si="0"/>
        <v>100</v>
      </c>
      <c r="K26" s="49" t="s">
        <v>12</v>
      </c>
    </row>
    <row r="27" spans="1:11" ht="25.5">
      <c r="A27" s="48" t="s">
        <v>43</v>
      </c>
      <c r="B27" s="49" t="s">
        <v>11</v>
      </c>
      <c r="C27" s="50">
        <f>C52</f>
        <v>100</v>
      </c>
      <c r="D27" s="51">
        <f>D52</f>
        <v>100</v>
      </c>
      <c r="E27" s="49" t="s">
        <v>12</v>
      </c>
      <c r="F27" s="49" t="s">
        <v>12</v>
      </c>
      <c r="G27" s="49" t="s">
        <v>12</v>
      </c>
      <c r="H27" s="49" t="s">
        <v>12</v>
      </c>
      <c r="I27" s="49" t="s">
        <v>12</v>
      </c>
      <c r="J27" s="51">
        <f t="shared" si="0"/>
        <v>100</v>
      </c>
      <c r="K27" s="49" t="s">
        <v>12</v>
      </c>
    </row>
    <row r="28" spans="1:11" ht="12.75">
      <c r="A28" s="48" t="s">
        <v>44</v>
      </c>
      <c r="B28" s="49" t="s">
        <v>11</v>
      </c>
      <c r="C28" s="50">
        <f>C55</f>
        <v>100</v>
      </c>
      <c r="D28" s="51">
        <f>D55</f>
        <v>100</v>
      </c>
      <c r="E28" s="49" t="s">
        <v>12</v>
      </c>
      <c r="F28" s="49" t="s">
        <v>12</v>
      </c>
      <c r="G28" s="49" t="s">
        <v>12</v>
      </c>
      <c r="H28" s="49" t="s">
        <v>12</v>
      </c>
      <c r="I28" s="49" t="s">
        <v>12</v>
      </c>
      <c r="J28" s="51">
        <f t="shared" si="0"/>
        <v>100</v>
      </c>
      <c r="K28" s="49" t="s">
        <v>12</v>
      </c>
    </row>
    <row r="29" spans="1:11" ht="38.25">
      <c r="A29" s="48" t="s">
        <v>93</v>
      </c>
      <c r="B29" s="49" t="s">
        <v>11</v>
      </c>
      <c r="C29" s="50">
        <f>C56</f>
        <v>100</v>
      </c>
      <c r="D29" s="51">
        <f>D56</f>
        <v>100</v>
      </c>
      <c r="E29" s="49" t="s">
        <v>12</v>
      </c>
      <c r="F29" s="49" t="s">
        <v>12</v>
      </c>
      <c r="G29" s="49" t="s">
        <v>12</v>
      </c>
      <c r="H29" s="49" t="s">
        <v>12</v>
      </c>
      <c r="I29" s="49" t="s">
        <v>12</v>
      </c>
      <c r="J29" s="51">
        <f t="shared" si="0"/>
        <v>100</v>
      </c>
      <c r="K29" s="49" t="s">
        <v>12</v>
      </c>
    </row>
    <row r="30" spans="1:11" ht="25.5" hidden="1">
      <c r="A30" s="48" t="s">
        <v>47</v>
      </c>
      <c r="B30" s="49" t="s">
        <v>11</v>
      </c>
      <c r="C30" s="50" t="e">
        <f>#REF!</f>
        <v>#REF!</v>
      </c>
      <c r="D30" s="51" t="e">
        <f>#REF!</f>
        <v>#REF!</v>
      </c>
      <c r="E30" s="49" t="s">
        <v>12</v>
      </c>
      <c r="F30" s="49" t="s">
        <v>12</v>
      </c>
      <c r="G30" s="49" t="s">
        <v>12</v>
      </c>
      <c r="H30" s="49" t="s">
        <v>12</v>
      </c>
      <c r="I30" s="49" t="s">
        <v>12</v>
      </c>
      <c r="J30" s="51">
        <v>0</v>
      </c>
      <c r="K30" s="49" t="s">
        <v>12</v>
      </c>
    </row>
    <row r="31" spans="1:11" ht="25.5">
      <c r="A31" s="52" t="s">
        <v>13</v>
      </c>
      <c r="B31" s="53" t="s">
        <v>14</v>
      </c>
      <c r="C31" s="49" t="s">
        <v>12</v>
      </c>
      <c r="D31" s="49" t="s">
        <v>12</v>
      </c>
      <c r="E31" s="49" t="s">
        <v>12</v>
      </c>
      <c r="F31" s="49" t="s">
        <v>12</v>
      </c>
      <c r="G31" s="64">
        <v>824872.4</v>
      </c>
      <c r="H31" s="49" t="s">
        <v>12</v>
      </c>
      <c r="I31" s="49" t="s">
        <v>12</v>
      </c>
      <c r="J31" s="49" t="s">
        <v>12</v>
      </c>
      <c r="K31" s="69">
        <f>(J14+J15+J18+J19+J20+J21+J22+J23+J24+J25+J26+J27+J28+J29+J17+J16)/15</f>
        <v>114.4</v>
      </c>
    </row>
    <row r="32" spans="1:11" ht="12.75">
      <c r="A32" s="151" t="s">
        <v>37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1" ht="63.75">
      <c r="A33" s="48" t="s">
        <v>50</v>
      </c>
      <c r="B33" s="49" t="s">
        <v>11</v>
      </c>
      <c r="C33" s="58">
        <v>95.1</v>
      </c>
      <c r="D33" s="49">
        <v>95.5</v>
      </c>
      <c r="E33" s="69">
        <f>IF(C33&gt;D33,C33/D33,D33/C33)*100</f>
        <v>100.4</v>
      </c>
      <c r="F33" s="49" t="s">
        <v>12</v>
      </c>
      <c r="G33" s="49" t="s">
        <v>12</v>
      </c>
      <c r="H33" s="49" t="s">
        <v>12</v>
      </c>
      <c r="I33" s="49" t="s">
        <v>12</v>
      </c>
      <c r="J33" s="49" t="s">
        <v>12</v>
      </c>
      <c r="K33" s="49" t="s">
        <v>12</v>
      </c>
    </row>
    <row r="34" spans="1:11" ht="51">
      <c r="A34" s="48" t="s">
        <v>49</v>
      </c>
      <c r="B34" s="49" t="s">
        <v>11</v>
      </c>
      <c r="C34" s="92">
        <v>47</v>
      </c>
      <c r="D34" s="71">
        <v>37</v>
      </c>
      <c r="E34" s="69">
        <f>IF(C34&gt;D34,C34/D34,D34/C34)*100</f>
        <v>127</v>
      </c>
      <c r="F34" s="49" t="s">
        <v>12</v>
      </c>
      <c r="G34" s="49" t="s">
        <v>12</v>
      </c>
      <c r="H34" s="49" t="s">
        <v>12</v>
      </c>
      <c r="I34" s="49" t="s">
        <v>12</v>
      </c>
      <c r="J34" s="49" t="s">
        <v>12</v>
      </c>
      <c r="K34" s="49" t="s">
        <v>12</v>
      </c>
    </row>
    <row r="35" spans="1:11" s="2" customFormat="1" ht="56.25" customHeight="1">
      <c r="A35" s="7" t="s">
        <v>100</v>
      </c>
      <c r="B35" s="33" t="s">
        <v>11</v>
      </c>
      <c r="C35" s="31">
        <v>40</v>
      </c>
      <c r="D35" s="33">
        <v>50</v>
      </c>
      <c r="E35" s="69">
        <f>IF(C35&gt;D35,C35/D35,D35/C35)*100</f>
        <v>125</v>
      </c>
      <c r="F35" s="33" t="s">
        <v>12</v>
      </c>
      <c r="G35" s="43" t="s">
        <v>12</v>
      </c>
      <c r="H35" s="33" t="s">
        <v>12</v>
      </c>
      <c r="I35" s="33" t="s">
        <v>12</v>
      </c>
      <c r="J35" s="33" t="s">
        <v>12</v>
      </c>
      <c r="K35" s="33" t="s">
        <v>12</v>
      </c>
    </row>
    <row r="36" spans="1:11" s="2" customFormat="1" ht="56.25" customHeight="1">
      <c r="A36" s="7" t="s">
        <v>101</v>
      </c>
      <c r="B36" s="33" t="s">
        <v>11</v>
      </c>
      <c r="C36" s="31">
        <v>16</v>
      </c>
      <c r="D36" s="33">
        <v>10</v>
      </c>
      <c r="E36" s="69">
        <f>IF(C36&gt;D36,C36/D36,D36/C36)*100</f>
        <v>160</v>
      </c>
      <c r="F36" s="33" t="s">
        <v>12</v>
      </c>
      <c r="G36" s="43" t="s">
        <v>12</v>
      </c>
      <c r="H36" s="33" t="s">
        <v>12</v>
      </c>
      <c r="I36" s="33" t="s">
        <v>12</v>
      </c>
      <c r="J36" s="33" t="s">
        <v>12</v>
      </c>
      <c r="K36" s="33" t="s">
        <v>12</v>
      </c>
    </row>
    <row r="37" spans="1:11" ht="38.25">
      <c r="A37" s="48" t="s">
        <v>38</v>
      </c>
      <c r="B37" s="49" t="s">
        <v>11</v>
      </c>
      <c r="C37" s="58">
        <v>100</v>
      </c>
      <c r="D37" s="49">
        <v>100</v>
      </c>
      <c r="E37" s="51">
        <f>IF(C37&gt;D37,C37/D37,D37/C37)*100</f>
        <v>100</v>
      </c>
      <c r="F37" s="49" t="s">
        <v>12</v>
      </c>
      <c r="G37" s="49" t="s">
        <v>12</v>
      </c>
      <c r="H37" s="49" t="s">
        <v>12</v>
      </c>
      <c r="I37" s="49" t="s">
        <v>12</v>
      </c>
      <c r="J37" s="49" t="s">
        <v>12</v>
      </c>
      <c r="K37" s="49" t="s">
        <v>12</v>
      </c>
    </row>
    <row r="38" spans="1:11" ht="12.75">
      <c r="A38" s="52" t="s">
        <v>15</v>
      </c>
      <c r="B38" s="52"/>
      <c r="C38" s="47" t="s">
        <v>12</v>
      </c>
      <c r="D38" s="47" t="s">
        <v>12</v>
      </c>
      <c r="E38" s="47" t="s">
        <v>12</v>
      </c>
      <c r="F38" s="67">
        <f>(E33+E34+E37+E36+E35)/3</f>
        <v>204.1</v>
      </c>
      <c r="G38" s="63">
        <v>461212.1</v>
      </c>
      <c r="H38" s="67">
        <f>G38/G31</f>
        <v>0.6</v>
      </c>
      <c r="I38" s="67">
        <f>F38*H38</f>
        <v>122.5</v>
      </c>
      <c r="J38" s="47" t="s">
        <v>12</v>
      </c>
      <c r="K38" s="47" t="s">
        <v>12</v>
      </c>
    </row>
    <row r="39" spans="1:11" ht="12.75">
      <c r="A39" s="152" t="s">
        <v>67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4"/>
    </row>
    <row r="40" spans="1:11" ht="12.75">
      <c r="A40" s="48" t="s">
        <v>39</v>
      </c>
      <c r="B40" s="49" t="s">
        <v>11</v>
      </c>
      <c r="C40" s="55">
        <v>100</v>
      </c>
      <c r="D40" s="56">
        <v>100</v>
      </c>
      <c r="E40" s="51">
        <f aca="true" t="shared" si="2" ref="E40:E46">IF(C40&gt;D40,C40/D40,D40/C40)*100</f>
        <v>100</v>
      </c>
      <c r="F40" s="49" t="s">
        <v>12</v>
      </c>
      <c r="G40" s="49" t="s">
        <v>12</v>
      </c>
      <c r="H40" s="49" t="s">
        <v>12</v>
      </c>
      <c r="I40" s="49" t="s">
        <v>12</v>
      </c>
      <c r="J40" s="49" t="s">
        <v>12</v>
      </c>
      <c r="K40" s="49" t="s">
        <v>12</v>
      </c>
    </row>
    <row r="41" spans="1:11" ht="25.5">
      <c r="A41" s="48" t="s">
        <v>40</v>
      </c>
      <c r="B41" s="49" t="s">
        <v>11</v>
      </c>
      <c r="C41" s="55">
        <v>100</v>
      </c>
      <c r="D41" s="56">
        <v>100</v>
      </c>
      <c r="E41" s="51">
        <f t="shared" si="2"/>
        <v>100</v>
      </c>
      <c r="F41" s="49" t="s">
        <v>12</v>
      </c>
      <c r="G41" s="49" t="s">
        <v>12</v>
      </c>
      <c r="H41" s="49" t="s">
        <v>12</v>
      </c>
      <c r="I41" s="49" t="s">
        <v>12</v>
      </c>
      <c r="J41" s="49" t="s">
        <v>12</v>
      </c>
      <c r="K41" s="49" t="s">
        <v>12</v>
      </c>
    </row>
    <row r="42" spans="1:11" ht="38.25">
      <c r="A42" s="48" t="s">
        <v>54</v>
      </c>
      <c r="B42" s="49" t="s">
        <v>11</v>
      </c>
      <c r="C42" s="55">
        <v>60.5</v>
      </c>
      <c r="D42" s="56">
        <v>61</v>
      </c>
      <c r="E42" s="69">
        <f t="shared" si="2"/>
        <v>100.8</v>
      </c>
      <c r="F42" s="49" t="s">
        <v>12</v>
      </c>
      <c r="G42" s="49" t="s">
        <v>12</v>
      </c>
      <c r="H42" s="49" t="s">
        <v>12</v>
      </c>
      <c r="I42" s="49" t="s">
        <v>12</v>
      </c>
      <c r="J42" s="49" t="s">
        <v>12</v>
      </c>
      <c r="K42" s="49" t="s">
        <v>12</v>
      </c>
    </row>
    <row r="43" spans="1:11" ht="51">
      <c r="A43" s="48" t="s">
        <v>52</v>
      </c>
      <c r="B43" s="49" t="s">
        <v>11</v>
      </c>
      <c r="C43" s="55">
        <v>100</v>
      </c>
      <c r="D43" s="56">
        <v>100</v>
      </c>
      <c r="E43" s="51">
        <f t="shared" si="2"/>
        <v>100</v>
      </c>
      <c r="F43" s="49" t="s">
        <v>12</v>
      </c>
      <c r="G43" s="49" t="s">
        <v>12</v>
      </c>
      <c r="H43" s="49" t="s">
        <v>12</v>
      </c>
      <c r="I43" s="49" t="s">
        <v>12</v>
      </c>
      <c r="J43" s="49" t="s">
        <v>12</v>
      </c>
      <c r="K43" s="49" t="s">
        <v>12</v>
      </c>
    </row>
    <row r="44" spans="1:11" ht="25.5">
      <c r="A44" s="48" t="s">
        <v>53</v>
      </c>
      <c r="B44" s="49" t="s">
        <v>11</v>
      </c>
      <c r="C44" s="55">
        <v>60.5</v>
      </c>
      <c r="D44" s="56">
        <v>62</v>
      </c>
      <c r="E44" s="69">
        <f t="shared" si="2"/>
        <v>102.5</v>
      </c>
      <c r="F44" s="49" t="s">
        <v>12</v>
      </c>
      <c r="G44" s="49" t="s">
        <v>12</v>
      </c>
      <c r="H44" s="49" t="s">
        <v>12</v>
      </c>
      <c r="I44" s="49" t="s">
        <v>12</v>
      </c>
      <c r="J44" s="49" t="s">
        <v>12</v>
      </c>
      <c r="K44" s="49" t="s">
        <v>12</v>
      </c>
    </row>
    <row r="45" spans="1:11" ht="25.5">
      <c r="A45" s="48" t="s">
        <v>41</v>
      </c>
      <c r="B45" s="49" t="s">
        <v>11</v>
      </c>
      <c r="C45" s="58">
        <v>100</v>
      </c>
      <c r="D45" s="49">
        <v>100</v>
      </c>
      <c r="E45" s="51">
        <f t="shared" si="2"/>
        <v>100</v>
      </c>
      <c r="F45" s="49" t="s">
        <v>12</v>
      </c>
      <c r="G45" s="49" t="s">
        <v>12</v>
      </c>
      <c r="H45" s="49" t="s">
        <v>12</v>
      </c>
      <c r="I45" s="49" t="s">
        <v>12</v>
      </c>
      <c r="J45" s="49" t="s">
        <v>12</v>
      </c>
      <c r="K45" s="49" t="s">
        <v>12</v>
      </c>
    </row>
    <row r="46" spans="1:11" ht="25.5">
      <c r="A46" s="48" t="s">
        <v>79</v>
      </c>
      <c r="B46" s="49" t="s">
        <v>17</v>
      </c>
      <c r="C46" s="58">
        <v>99</v>
      </c>
      <c r="D46" s="49">
        <v>99</v>
      </c>
      <c r="E46" s="51">
        <f t="shared" si="2"/>
        <v>100</v>
      </c>
      <c r="F46" s="49" t="s">
        <v>12</v>
      </c>
      <c r="G46" s="49" t="s">
        <v>12</v>
      </c>
      <c r="H46" s="49" t="s">
        <v>12</v>
      </c>
      <c r="I46" s="49" t="s">
        <v>12</v>
      </c>
      <c r="J46" s="49" t="s">
        <v>12</v>
      </c>
      <c r="K46" s="49" t="s">
        <v>12</v>
      </c>
    </row>
    <row r="47" spans="1:11" ht="12.75">
      <c r="A47" s="52" t="s">
        <v>16</v>
      </c>
      <c r="B47" s="52"/>
      <c r="C47" s="47" t="s">
        <v>12</v>
      </c>
      <c r="D47" s="47" t="s">
        <v>12</v>
      </c>
      <c r="E47" s="47" t="s">
        <v>12</v>
      </c>
      <c r="F47" s="67">
        <f>(E40+E41+E42+E43+E44+E45+E46)/7</f>
        <v>100.5</v>
      </c>
      <c r="G47" s="63">
        <v>306708.6</v>
      </c>
      <c r="H47" s="67">
        <f>G47/G31</f>
        <v>0.4</v>
      </c>
      <c r="I47" s="67">
        <f>F47*H47</f>
        <v>40.2</v>
      </c>
      <c r="J47" s="47" t="s">
        <v>12</v>
      </c>
      <c r="K47" s="47" t="s">
        <v>12</v>
      </c>
    </row>
    <row r="48" spans="1:11" ht="12.75">
      <c r="A48" s="155" t="s">
        <v>68</v>
      </c>
      <c r="B48" s="155"/>
      <c r="C48" s="156"/>
      <c r="D48" s="155"/>
      <c r="E48" s="155"/>
      <c r="F48" s="155"/>
      <c r="G48" s="155"/>
      <c r="H48" s="155"/>
      <c r="I48" s="155"/>
      <c r="J48" s="155"/>
      <c r="K48" s="155"/>
    </row>
    <row r="49" spans="1:11" ht="38.25">
      <c r="A49" s="48" t="s">
        <v>42</v>
      </c>
      <c r="B49" s="49" t="s">
        <v>11</v>
      </c>
      <c r="C49" s="71">
        <v>0.23</v>
      </c>
      <c r="D49" s="49">
        <v>0.23</v>
      </c>
      <c r="E49" s="51">
        <f>IF(C49&gt;D49,C49/D49,D49/C49)*100</f>
        <v>100</v>
      </c>
      <c r="F49" s="49" t="s">
        <v>12</v>
      </c>
      <c r="G49" s="49" t="s">
        <v>12</v>
      </c>
      <c r="H49" s="49" t="s">
        <v>12</v>
      </c>
      <c r="I49" s="49" t="s">
        <v>12</v>
      </c>
      <c r="J49" s="49" t="s">
        <v>12</v>
      </c>
      <c r="K49" s="49" t="s">
        <v>12</v>
      </c>
    </row>
    <row r="50" spans="1:11" ht="12.75">
      <c r="A50" s="52" t="s">
        <v>18</v>
      </c>
      <c r="B50" s="52"/>
      <c r="C50" s="49" t="s">
        <v>12</v>
      </c>
      <c r="D50" s="49" t="s">
        <v>12</v>
      </c>
      <c r="E50" s="49" t="s">
        <v>12</v>
      </c>
      <c r="F50" s="51">
        <f>AVERAGE(E49:E49)</f>
        <v>100</v>
      </c>
      <c r="G50" s="72">
        <v>14575</v>
      </c>
      <c r="H50" s="89">
        <f>G50/G31</f>
        <v>0.018</v>
      </c>
      <c r="I50" s="69">
        <f>F50*H50</f>
        <v>1.8</v>
      </c>
      <c r="J50" s="49" t="s">
        <v>12</v>
      </c>
      <c r="K50" s="49" t="s">
        <v>12</v>
      </c>
    </row>
    <row r="51" spans="1:11" ht="12.75">
      <c r="A51" s="149" t="s">
        <v>69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</row>
    <row r="52" spans="1:11" ht="25.5">
      <c r="A52" s="48" t="s">
        <v>43</v>
      </c>
      <c r="B52" s="61" t="s">
        <v>11</v>
      </c>
      <c r="C52" s="71">
        <v>100</v>
      </c>
      <c r="D52" s="71">
        <v>100</v>
      </c>
      <c r="E52" s="51">
        <f>IF(C52&gt;D52,C52/D52,D52/C52)*100</f>
        <v>100</v>
      </c>
      <c r="F52" s="49" t="s">
        <v>12</v>
      </c>
      <c r="G52" s="49" t="s">
        <v>12</v>
      </c>
      <c r="H52" s="49" t="s">
        <v>12</v>
      </c>
      <c r="I52" s="49" t="s">
        <v>12</v>
      </c>
      <c r="J52" s="49" t="s">
        <v>12</v>
      </c>
      <c r="K52" s="49" t="s">
        <v>12</v>
      </c>
    </row>
    <row r="53" spans="1:11" ht="12.75">
      <c r="A53" s="52" t="s">
        <v>19</v>
      </c>
      <c r="B53" s="52"/>
      <c r="C53" s="49" t="s">
        <v>12</v>
      </c>
      <c r="D53" s="49" t="s">
        <v>12</v>
      </c>
      <c r="E53" s="49" t="s">
        <v>12</v>
      </c>
      <c r="F53" s="51">
        <f>AVERAGE(E52:E52)</f>
        <v>100</v>
      </c>
      <c r="G53" s="72">
        <v>20853.5</v>
      </c>
      <c r="H53" s="89">
        <f>G53/G31</f>
        <v>0.025</v>
      </c>
      <c r="I53" s="69">
        <f>F53*H53</f>
        <v>2.5</v>
      </c>
      <c r="J53" s="49"/>
      <c r="K53" s="49"/>
    </row>
    <row r="54" spans="1:11" ht="12.75">
      <c r="A54" s="149" t="s">
        <v>70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</row>
    <row r="55" spans="1:11" ht="12.75">
      <c r="A55" s="48" t="s">
        <v>44</v>
      </c>
      <c r="B55" s="49" t="s">
        <v>11</v>
      </c>
      <c r="C55" s="71">
        <v>100</v>
      </c>
      <c r="D55" s="71">
        <v>100</v>
      </c>
      <c r="E55" s="51">
        <f>IF(C55&gt;D55,C55/D55,D55/C55)*100</f>
        <v>100</v>
      </c>
      <c r="F55" s="49" t="s">
        <v>12</v>
      </c>
      <c r="G55" s="49" t="s">
        <v>12</v>
      </c>
      <c r="H55" s="49" t="s">
        <v>12</v>
      </c>
      <c r="I55" s="49" t="s">
        <v>12</v>
      </c>
      <c r="J55" s="49" t="s">
        <v>12</v>
      </c>
      <c r="K55" s="49" t="s">
        <v>12</v>
      </c>
    </row>
    <row r="56" spans="1:11" ht="38.25">
      <c r="A56" s="48" t="s">
        <v>93</v>
      </c>
      <c r="B56" s="49" t="s">
        <v>11</v>
      </c>
      <c r="C56" s="71">
        <v>100</v>
      </c>
      <c r="D56" s="71">
        <v>100</v>
      </c>
      <c r="E56" s="51">
        <f>IF(C56&gt;D56,C56/D56,D56/C56)*100</f>
        <v>100</v>
      </c>
      <c r="F56" s="49" t="s">
        <v>12</v>
      </c>
      <c r="G56" s="49" t="s">
        <v>12</v>
      </c>
      <c r="H56" s="49" t="s">
        <v>12</v>
      </c>
      <c r="I56" s="49" t="s">
        <v>12</v>
      </c>
      <c r="J56" s="49" t="s">
        <v>12</v>
      </c>
      <c r="K56" s="49" t="s">
        <v>12</v>
      </c>
    </row>
    <row r="57" spans="1:11" ht="12.75">
      <c r="A57" s="52" t="s">
        <v>31</v>
      </c>
      <c r="B57" s="53"/>
      <c r="C57" s="49" t="s">
        <v>12</v>
      </c>
      <c r="D57" s="49" t="s">
        <v>12</v>
      </c>
      <c r="E57" s="49" t="s">
        <v>12</v>
      </c>
      <c r="F57" s="51">
        <f>AVERAGE(E55:E56)</f>
        <v>100</v>
      </c>
      <c r="G57" s="72">
        <v>21523.2</v>
      </c>
      <c r="H57" s="89">
        <f>G57/G31</f>
        <v>0.026</v>
      </c>
      <c r="I57" s="69">
        <f>F57*H57</f>
        <v>2.6</v>
      </c>
      <c r="J57" s="49"/>
      <c r="K57" s="49"/>
    </row>
    <row r="58" spans="1:11" ht="12.75">
      <c r="A58" s="10"/>
      <c r="B58" s="10"/>
      <c r="C58" s="10"/>
      <c r="D58" s="10"/>
      <c r="E58" s="10"/>
      <c r="F58" s="10"/>
      <c r="G58" s="24"/>
      <c r="H58" s="10"/>
      <c r="I58" s="10"/>
      <c r="J58" s="10"/>
      <c r="K58" s="10"/>
    </row>
    <row r="59" spans="1:11" ht="12.75">
      <c r="A59" s="10" t="s">
        <v>55</v>
      </c>
      <c r="B59" s="10"/>
      <c r="C59" s="10"/>
      <c r="D59" s="10"/>
      <c r="E59" s="10"/>
      <c r="F59" s="10"/>
      <c r="G59" s="24"/>
      <c r="H59" s="10"/>
      <c r="I59" s="10"/>
      <c r="J59" s="10"/>
      <c r="K59" s="65" t="s">
        <v>74</v>
      </c>
    </row>
  </sheetData>
  <sheetProtection/>
  <mergeCells count="21">
    <mergeCell ref="H2:K2"/>
    <mergeCell ref="F8:F11"/>
    <mergeCell ref="A8:A11"/>
    <mergeCell ref="D8:D11"/>
    <mergeCell ref="C8:C11"/>
    <mergeCell ref="A51:K51"/>
    <mergeCell ref="H1:K1"/>
    <mergeCell ref="H8:H11"/>
    <mergeCell ref="I8:I11"/>
    <mergeCell ref="J8:J11"/>
    <mergeCell ref="K8:K11"/>
    <mergeCell ref="B8:B11"/>
    <mergeCell ref="A5:K5"/>
    <mergeCell ref="E8:E11"/>
    <mergeCell ref="A6:K6"/>
    <mergeCell ref="A54:K54"/>
    <mergeCell ref="A13:K13"/>
    <mergeCell ref="A32:K32"/>
    <mergeCell ref="A39:K39"/>
    <mergeCell ref="A48:K48"/>
    <mergeCell ref="G8:G11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0">
      <selection activeCell="G31" sqref="G31"/>
    </sheetView>
  </sheetViews>
  <sheetFormatPr defaultColWidth="9.140625" defaultRowHeight="12.75"/>
  <cols>
    <col min="1" max="1" width="53.57421875" style="0" customWidth="1"/>
    <col min="2" max="2" width="8.00390625" style="0" customWidth="1"/>
    <col min="3" max="3" width="11.140625" style="0" customWidth="1"/>
    <col min="4" max="4" width="12.8515625" style="0" customWidth="1"/>
    <col min="5" max="11" width="13.8515625" style="0" customWidth="1"/>
  </cols>
  <sheetData>
    <row r="1" spans="8:11" ht="40.5" customHeight="1">
      <c r="H1" s="136" t="s">
        <v>103</v>
      </c>
      <c r="I1" s="136"/>
      <c r="J1" s="136"/>
      <c r="K1" s="136"/>
    </row>
    <row r="2" spans="1:11" ht="55.5" customHeight="1">
      <c r="A2" s="2"/>
      <c r="B2" s="2"/>
      <c r="C2" s="2"/>
      <c r="D2" s="2"/>
      <c r="E2" s="2"/>
      <c r="F2" s="2"/>
      <c r="G2" s="5"/>
      <c r="H2" s="136" t="s">
        <v>87</v>
      </c>
      <c r="I2" s="136"/>
      <c r="J2" s="136"/>
      <c r="K2" s="136"/>
    </row>
    <row r="3" spans="1:11" ht="12.75">
      <c r="A3" s="2"/>
      <c r="B3" s="2"/>
      <c r="C3" s="2"/>
      <c r="D3" s="2"/>
      <c r="E3" s="2"/>
      <c r="F3" s="2"/>
      <c r="G3" s="5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5"/>
      <c r="H4" s="2"/>
      <c r="I4" s="2"/>
      <c r="J4" s="2"/>
      <c r="K4" s="2"/>
    </row>
    <row r="5" spans="1:11" ht="12.75">
      <c r="A5" s="146" t="s">
        <v>78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2.75">
      <c r="A6" s="146" t="s">
        <v>90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2.75">
      <c r="A7" s="10"/>
      <c r="B7" s="10"/>
      <c r="C7" s="10"/>
      <c r="D7" s="10"/>
      <c r="E7" s="10"/>
      <c r="F7" s="10"/>
      <c r="G7" s="24"/>
      <c r="H7" s="10"/>
      <c r="I7" s="10"/>
      <c r="J7" s="10"/>
      <c r="K7" s="10"/>
    </row>
    <row r="8" spans="1:11" ht="12.75">
      <c r="A8" s="148" t="s">
        <v>0</v>
      </c>
      <c r="B8" s="148" t="s">
        <v>1</v>
      </c>
      <c r="C8" s="148" t="s">
        <v>2</v>
      </c>
      <c r="D8" s="148" t="s">
        <v>3</v>
      </c>
      <c r="E8" s="148" t="s">
        <v>4</v>
      </c>
      <c r="F8" s="148" t="s">
        <v>5</v>
      </c>
      <c r="G8" s="148" t="s">
        <v>6</v>
      </c>
      <c r="H8" s="148" t="s">
        <v>7</v>
      </c>
      <c r="I8" s="148" t="s">
        <v>8</v>
      </c>
      <c r="J8" s="148" t="s">
        <v>9</v>
      </c>
      <c r="K8" s="148" t="s">
        <v>10</v>
      </c>
    </row>
    <row r="9" spans="1:11" ht="12.7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12.7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12.7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2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</row>
    <row r="13" spans="1:11" ht="12.75">
      <c r="A13" s="150" t="s">
        <v>78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</row>
    <row r="14" spans="1:11" ht="63.75">
      <c r="A14" s="48" t="s">
        <v>50</v>
      </c>
      <c r="B14" s="49" t="s">
        <v>11</v>
      </c>
      <c r="C14" s="50">
        <f>C33</f>
        <v>95.1</v>
      </c>
      <c r="D14" s="51">
        <f>D33</f>
        <v>95.6</v>
      </c>
      <c r="E14" s="49" t="s">
        <v>12</v>
      </c>
      <c r="F14" s="49" t="s">
        <v>12</v>
      </c>
      <c r="G14" s="49" t="s">
        <v>12</v>
      </c>
      <c r="H14" s="49" t="s">
        <v>12</v>
      </c>
      <c r="I14" s="49" t="s">
        <v>12</v>
      </c>
      <c r="J14" s="69">
        <f>IF(C14&gt;D14,C14/D14,D14/C14)*100</f>
        <v>100.5</v>
      </c>
      <c r="K14" s="49" t="s">
        <v>12</v>
      </c>
    </row>
    <row r="15" spans="1:11" ht="51">
      <c r="A15" s="48" t="s">
        <v>49</v>
      </c>
      <c r="B15" s="49" t="s">
        <v>11</v>
      </c>
      <c r="C15" s="34">
        <v>37</v>
      </c>
      <c r="D15" s="42">
        <v>24</v>
      </c>
      <c r="E15" s="49" t="s">
        <v>12</v>
      </c>
      <c r="F15" s="49" t="s">
        <v>12</v>
      </c>
      <c r="G15" s="49" t="s">
        <v>12</v>
      </c>
      <c r="H15" s="49" t="s">
        <v>12</v>
      </c>
      <c r="I15" s="49" t="s">
        <v>12</v>
      </c>
      <c r="J15" s="69">
        <f aca="true" t="shared" si="0" ref="J15:J29">IF(C15&gt;D15,C15/D15,D15/C15)*100</f>
        <v>154.2</v>
      </c>
      <c r="K15" s="49" t="s">
        <v>12</v>
      </c>
    </row>
    <row r="16" spans="1:11" s="2" customFormat="1" ht="61.5" customHeight="1">
      <c r="A16" s="7" t="s">
        <v>100</v>
      </c>
      <c r="B16" s="33" t="s">
        <v>11</v>
      </c>
      <c r="C16" s="34">
        <v>50</v>
      </c>
      <c r="D16" s="42">
        <v>55</v>
      </c>
      <c r="E16" s="33" t="s">
        <v>12</v>
      </c>
      <c r="F16" s="33" t="s">
        <v>12</v>
      </c>
      <c r="G16" s="43" t="s">
        <v>12</v>
      </c>
      <c r="H16" s="33" t="s">
        <v>12</v>
      </c>
      <c r="I16" s="33" t="s">
        <v>12</v>
      </c>
      <c r="J16" s="69">
        <f t="shared" si="0"/>
        <v>110</v>
      </c>
      <c r="K16" s="49" t="s">
        <v>12</v>
      </c>
    </row>
    <row r="17" spans="1:11" s="2" customFormat="1" ht="61.5" customHeight="1">
      <c r="A17" s="7" t="s">
        <v>101</v>
      </c>
      <c r="B17" s="33" t="s">
        <v>11</v>
      </c>
      <c r="C17" s="34">
        <v>10</v>
      </c>
      <c r="D17" s="42">
        <v>8</v>
      </c>
      <c r="E17" s="33" t="s">
        <v>12</v>
      </c>
      <c r="F17" s="33" t="s">
        <v>12</v>
      </c>
      <c r="G17" s="43" t="s">
        <v>12</v>
      </c>
      <c r="H17" s="33" t="s">
        <v>12</v>
      </c>
      <c r="I17" s="33" t="s">
        <v>12</v>
      </c>
      <c r="J17" s="69">
        <f t="shared" si="0"/>
        <v>125</v>
      </c>
      <c r="K17" s="33" t="s">
        <v>12</v>
      </c>
    </row>
    <row r="18" spans="1:11" ht="38.25">
      <c r="A18" s="48" t="s">
        <v>38</v>
      </c>
      <c r="B18" s="49" t="s">
        <v>11</v>
      </c>
      <c r="C18" s="50">
        <f>C37</f>
        <v>100</v>
      </c>
      <c r="D18" s="51">
        <f>D37</f>
        <v>100</v>
      </c>
      <c r="E18" s="49" t="s">
        <v>12</v>
      </c>
      <c r="F18" s="49" t="s">
        <v>12</v>
      </c>
      <c r="G18" s="49" t="s">
        <v>12</v>
      </c>
      <c r="H18" s="49" t="s">
        <v>12</v>
      </c>
      <c r="I18" s="49" t="s">
        <v>12</v>
      </c>
      <c r="J18" s="51">
        <f t="shared" si="0"/>
        <v>100</v>
      </c>
      <c r="K18" s="49" t="s">
        <v>12</v>
      </c>
    </row>
    <row r="19" spans="1:11" ht="12.75">
      <c r="A19" s="48" t="s">
        <v>39</v>
      </c>
      <c r="B19" s="49" t="s">
        <v>11</v>
      </c>
      <c r="C19" s="50">
        <f aca="true" t="shared" si="1" ref="C19:D25">C40</f>
        <v>100</v>
      </c>
      <c r="D19" s="51">
        <f t="shared" si="1"/>
        <v>100</v>
      </c>
      <c r="E19" s="49" t="s">
        <v>12</v>
      </c>
      <c r="F19" s="49" t="s">
        <v>12</v>
      </c>
      <c r="G19" s="49" t="s">
        <v>12</v>
      </c>
      <c r="H19" s="49" t="s">
        <v>12</v>
      </c>
      <c r="I19" s="49" t="s">
        <v>12</v>
      </c>
      <c r="J19" s="51">
        <f t="shared" si="0"/>
        <v>100</v>
      </c>
      <c r="K19" s="49" t="s">
        <v>12</v>
      </c>
    </row>
    <row r="20" spans="1:11" ht="38.25">
      <c r="A20" s="48" t="s">
        <v>51</v>
      </c>
      <c r="B20" s="49" t="s">
        <v>11</v>
      </c>
      <c r="C20" s="50">
        <f t="shared" si="1"/>
        <v>100</v>
      </c>
      <c r="D20" s="51">
        <f t="shared" si="1"/>
        <v>100</v>
      </c>
      <c r="E20" s="49" t="s">
        <v>12</v>
      </c>
      <c r="F20" s="49" t="s">
        <v>12</v>
      </c>
      <c r="G20" s="49" t="s">
        <v>12</v>
      </c>
      <c r="H20" s="49" t="s">
        <v>12</v>
      </c>
      <c r="I20" s="49" t="s">
        <v>12</v>
      </c>
      <c r="J20" s="51">
        <f t="shared" si="0"/>
        <v>100</v>
      </c>
      <c r="K20" s="49" t="s">
        <v>12</v>
      </c>
    </row>
    <row r="21" spans="1:11" ht="38.25">
      <c r="A21" s="48" t="s">
        <v>54</v>
      </c>
      <c r="B21" s="49" t="s">
        <v>11</v>
      </c>
      <c r="C21" s="50">
        <f t="shared" si="1"/>
        <v>60.5</v>
      </c>
      <c r="D21" s="51">
        <f t="shared" si="1"/>
        <v>62.5</v>
      </c>
      <c r="E21" s="49" t="s">
        <v>12</v>
      </c>
      <c r="F21" s="49" t="s">
        <v>12</v>
      </c>
      <c r="G21" s="49" t="s">
        <v>12</v>
      </c>
      <c r="H21" s="49" t="s">
        <v>12</v>
      </c>
      <c r="I21" s="49" t="s">
        <v>12</v>
      </c>
      <c r="J21" s="69">
        <f t="shared" si="0"/>
        <v>103.3</v>
      </c>
      <c r="K21" s="49" t="s">
        <v>12</v>
      </c>
    </row>
    <row r="22" spans="1:11" ht="51">
      <c r="A22" s="48" t="s">
        <v>52</v>
      </c>
      <c r="B22" s="49" t="s">
        <v>11</v>
      </c>
      <c r="C22" s="50">
        <f t="shared" si="1"/>
        <v>100</v>
      </c>
      <c r="D22" s="51">
        <f t="shared" si="1"/>
        <v>100</v>
      </c>
      <c r="E22" s="49" t="s">
        <v>12</v>
      </c>
      <c r="F22" s="49" t="s">
        <v>12</v>
      </c>
      <c r="G22" s="49" t="s">
        <v>12</v>
      </c>
      <c r="H22" s="49" t="s">
        <v>12</v>
      </c>
      <c r="I22" s="49" t="s">
        <v>12</v>
      </c>
      <c r="J22" s="51">
        <f t="shared" si="0"/>
        <v>100</v>
      </c>
      <c r="K22" s="49" t="s">
        <v>12</v>
      </c>
    </row>
    <row r="23" spans="1:11" ht="25.5">
      <c r="A23" s="48" t="s">
        <v>53</v>
      </c>
      <c r="B23" s="49" t="s">
        <v>11</v>
      </c>
      <c r="C23" s="50">
        <f t="shared" si="1"/>
        <v>60.5</v>
      </c>
      <c r="D23" s="51">
        <f t="shared" si="1"/>
        <v>62.5</v>
      </c>
      <c r="E23" s="49" t="s">
        <v>12</v>
      </c>
      <c r="F23" s="49" t="s">
        <v>12</v>
      </c>
      <c r="G23" s="49" t="s">
        <v>12</v>
      </c>
      <c r="H23" s="49" t="s">
        <v>12</v>
      </c>
      <c r="I23" s="49" t="s">
        <v>12</v>
      </c>
      <c r="J23" s="69">
        <f t="shared" si="0"/>
        <v>103.3</v>
      </c>
      <c r="K23" s="49" t="s">
        <v>12</v>
      </c>
    </row>
    <row r="24" spans="1:11" ht="25.5">
      <c r="A24" s="48" t="s">
        <v>41</v>
      </c>
      <c r="B24" s="49" t="s">
        <v>11</v>
      </c>
      <c r="C24" s="50">
        <f t="shared" si="1"/>
        <v>100</v>
      </c>
      <c r="D24" s="51">
        <f t="shared" si="1"/>
        <v>100</v>
      </c>
      <c r="E24" s="49" t="s">
        <v>12</v>
      </c>
      <c r="F24" s="49" t="s">
        <v>12</v>
      </c>
      <c r="G24" s="49" t="s">
        <v>12</v>
      </c>
      <c r="H24" s="49" t="s">
        <v>12</v>
      </c>
      <c r="I24" s="49" t="s">
        <v>12</v>
      </c>
      <c r="J24" s="51">
        <f t="shared" si="0"/>
        <v>100</v>
      </c>
      <c r="K24" s="49" t="s">
        <v>12</v>
      </c>
    </row>
    <row r="25" spans="1:11" ht="25.5">
      <c r="A25" s="48" t="s">
        <v>79</v>
      </c>
      <c r="B25" s="49" t="s">
        <v>11</v>
      </c>
      <c r="C25" s="50">
        <f t="shared" si="1"/>
        <v>99</v>
      </c>
      <c r="D25" s="51">
        <f t="shared" si="1"/>
        <v>99</v>
      </c>
      <c r="E25" s="49" t="s">
        <v>12</v>
      </c>
      <c r="F25" s="49" t="s">
        <v>12</v>
      </c>
      <c r="G25" s="49" t="s">
        <v>12</v>
      </c>
      <c r="H25" s="49" t="s">
        <v>12</v>
      </c>
      <c r="I25" s="49" t="s">
        <v>12</v>
      </c>
      <c r="J25" s="51">
        <f t="shared" si="0"/>
        <v>100</v>
      </c>
      <c r="K25" s="49" t="s">
        <v>12</v>
      </c>
    </row>
    <row r="26" spans="1:11" ht="38.25">
      <c r="A26" s="48" t="s">
        <v>94</v>
      </c>
      <c r="B26" s="49" t="s">
        <v>11</v>
      </c>
      <c r="C26" s="50">
        <f>C49</f>
        <v>0.23</v>
      </c>
      <c r="D26" s="51">
        <f>D49</f>
        <v>0.23</v>
      </c>
      <c r="E26" s="49" t="s">
        <v>12</v>
      </c>
      <c r="F26" s="49" t="s">
        <v>12</v>
      </c>
      <c r="G26" s="49" t="s">
        <v>12</v>
      </c>
      <c r="H26" s="49" t="s">
        <v>12</v>
      </c>
      <c r="I26" s="49" t="s">
        <v>12</v>
      </c>
      <c r="J26" s="51">
        <f t="shared" si="0"/>
        <v>100</v>
      </c>
      <c r="K26" s="49" t="s">
        <v>12</v>
      </c>
    </row>
    <row r="27" spans="1:11" ht="25.5">
      <c r="A27" s="48" t="s">
        <v>43</v>
      </c>
      <c r="B27" s="49" t="s">
        <v>11</v>
      </c>
      <c r="C27" s="50">
        <f>C52</f>
        <v>100</v>
      </c>
      <c r="D27" s="51">
        <f>D52</f>
        <v>100</v>
      </c>
      <c r="E27" s="49" t="s">
        <v>12</v>
      </c>
      <c r="F27" s="49" t="s">
        <v>12</v>
      </c>
      <c r="G27" s="49" t="s">
        <v>12</v>
      </c>
      <c r="H27" s="49" t="s">
        <v>12</v>
      </c>
      <c r="I27" s="49" t="s">
        <v>12</v>
      </c>
      <c r="J27" s="51">
        <f t="shared" si="0"/>
        <v>100</v>
      </c>
      <c r="K27" s="49" t="s">
        <v>12</v>
      </c>
    </row>
    <row r="28" spans="1:11" ht="12.75">
      <c r="A28" s="48" t="s">
        <v>44</v>
      </c>
      <c r="B28" s="49" t="s">
        <v>11</v>
      </c>
      <c r="C28" s="50">
        <f>C55</f>
        <v>100</v>
      </c>
      <c r="D28" s="51">
        <f>D55</f>
        <v>100</v>
      </c>
      <c r="E28" s="49" t="s">
        <v>12</v>
      </c>
      <c r="F28" s="49" t="s">
        <v>12</v>
      </c>
      <c r="G28" s="49" t="s">
        <v>12</v>
      </c>
      <c r="H28" s="49" t="s">
        <v>12</v>
      </c>
      <c r="I28" s="49" t="s">
        <v>12</v>
      </c>
      <c r="J28" s="51">
        <f t="shared" si="0"/>
        <v>100</v>
      </c>
      <c r="K28" s="49" t="s">
        <v>12</v>
      </c>
    </row>
    <row r="29" spans="1:11" ht="38.25">
      <c r="A29" s="48" t="s">
        <v>93</v>
      </c>
      <c r="B29" s="49" t="s">
        <v>11</v>
      </c>
      <c r="C29" s="50">
        <f>C56</f>
        <v>100</v>
      </c>
      <c r="D29" s="51">
        <f>D56</f>
        <v>100</v>
      </c>
      <c r="E29" s="49" t="s">
        <v>12</v>
      </c>
      <c r="F29" s="49" t="s">
        <v>12</v>
      </c>
      <c r="G29" s="49" t="s">
        <v>12</v>
      </c>
      <c r="H29" s="49" t="s">
        <v>12</v>
      </c>
      <c r="I29" s="49" t="s">
        <v>12</v>
      </c>
      <c r="J29" s="51">
        <f t="shared" si="0"/>
        <v>100</v>
      </c>
      <c r="K29" s="49" t="s">
        <v>12</v>
      </c>
    </row>
    <row r="30" spans="1:11" ht="25.5" hidden="1">
      <c r="A30" s="48" t="s">
        <v>47</v>
      </c>
      <c r="B30" s="49" t="s">
        <v>11</v>
      </c>
      <c r="C30" s="50" t="e">
        <f>#REF!</f>
        <v>#REF!</v>
      </c>
      <c r="D30" s="51" t="e">
        <f>#REF!</f>
        <v>#REF!</v>
      </c>
      <c r="E30" s="49" t="s">
        <v>12</v>
      </c>
      <c r="F30" s="49" t="s">
        <v>12</v>
      </c>
      <c r="G30" s="49" t="s">
        <v>12</v>
      </c>
      <c r="H30" s="49" t="s">
        <v>12</v>
      </c>
      <c r="I30" s="49" t="s">
        <v>12</v>
      </c>
      <c r="J30" s="51">
        <v>0</v>
      </c>
      <c r="K30" s="49" t="s">
        <v>12</v>
      </c>
    </row>
    <row r="31" spans="1:11" ht="25.5">
      <c r="A31" s="52" t="s">
        <v>13</v>
      </c>
      <c r="B31" s="53" t="s">
        <v>14</v>
      </c>
      <c r="C31" s="49" t="s">
        <v>12</v>
      </c>
      <c r="D31" s="49" t="s">
        <v>12</v>
      </c>
      <c r="E31" s="49" t="s">
        <v>12</v>
      </c>
      <c r="F31" s="49" t="s">
        <v>12</v>
      </c>
      <c r="G31" s="64">
        <f>G38+G47+G50+G53+G57</f>
        <v>824850.7</v>
      </c>
      <c r="H31" s="49" t="s">
        <v>12</v>
      </c>
      <c r="I31" s="49" t="s">
        <v>12</v>
      </c>
      <c r="J31" s="49" t="s">
        <v>12</v>
      </c>
      <c r="K31" s="69">
        <f>(J14+J15+J18+J19+J20+J21+J22+J23+J24+J25+J26+J27+J28+J29)/15</f>
        <v>97.4</v>
      </c>
    </row>
    <row r="32" spans="1:11" ht="12.75">
      <c r="A32" s="151" t="s">
        <v>37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1" ht="63.75">
      <c r="A33" s="48" t="s">
        <v>50</v>
      </c>
      <c r="B33" s="49" t="s">
        <v>11</v>
      </c>
      <c r="C33" s="58">
        <v>95.1</v>
      </c>
      <c r="D33" s="49">
        <v>95.6</v>
      </c>
      <c r="E33" s="44">
        <f>IF(C33&gt;D33,C33/D33,D33/C33)*100</f>
        <v>100.53</v>
      </c>
      <c r="F33" s="49" t="s">
        <v>12</v>
      </c>
      <c r="G33" s="49" t="s">
        <v>12</v>
      </c>
      <c r="H33" s="49" t="s">
        <v>12</v>
      </c>
      <c r="I33" s="49" t="s">
        <v>12</v>
      </c>
      <c r="J33" s="49" t="s">
        <v>12</v>
      </c>
      <c r="K33" s="49" t="s">
        <v>12</v>
      </c>
    </row>
    <row r="34" spans="1:11" ht="51">
      <c r="A34" s="48" t="s">
        <v>49</v>
      </c>
      <c r="B34" s="49" t="s">
        <v>11</v>
      </c>
      <c r="C34" s="92">
        <v>37</v>
      </c>
      <c r="D34" s="71">
        <v>24</v>
      </c>
      <c r="E34" s="44">
        <f>IF(C34&gt;D34,C34/D34,D34/C34)*100</f>
        <v>154.17</v>
      </c>
      <c r="F34" s="49" t="s">
        <v>12</v>
      </c>
      <c r="G34" s="49" t="s">
        <v>12</v>
      </c>
      <c r="H34" s="49" t="s">
        <v>12</v>
      </c>
      <c r="I34" s="49" t="s">
        <v>12</v>
      </c>
      <c r="J34" s="49" t="s">
        <v>12</v>
      </c>
      <c r="K34" s="49" t="s">
        <v>12</v>
      </c>
    </row>
    <row r="35" spans="1:11" s="2" customFormat="1" ht="56.25" customHeight="1">
      <c r="A35" s="7" t="s">
        <v>100</v>
      </c>
      <c r="B35" s="33" t="s">
        <v>11</v>
      </c>
      <c r="C35" s="31">
        <v>50</v>
      </c>
      <c r="D35" s="33">
        <v>55</v>
      </c>
      <c r="E35" s="44">
        <f>IF(C35&gt;D35,C35/D35,D35/C35)*100</f>
        <v>110</v>
      </c>
      <c r="F35" s="33" t="s">
        <v>12</v>
      </c>
      <c r="G35" s="43" t="s">
        <v>12</v>
      </c>
      <c r="H35" s="33" t="s">
        <v>12</v>
      </c>
      <c r="I35" s="33" t="s">
        <v>12</v>
      </c>
      <c r="J35" s="33" t="s">
        <v>12</v>
      </c>
      <c r="K35" s="33" t="s">
        <v>12</v>
      </c>
    </row>
    <row r="36" spans="1:11" s="2" customFormat="1" ht="56.25" customHeight="1">
      <c r="A36" s="7" t="s">
        <v>101</v>
      </c>
      <c r="B36" s="33" t="s">
        <v>11</v>
      </c>
      <c r="C36" s="31">
        <v>10</v>
      </c>
      <c r="D36" s="33">
        <v>8</v>
      </c>
      <c r="E36" s="44">
        <f>IF(C36&gt;D36,C36/D36,D36/C36)*100</f>
        <v>125</v>
      </c>
      <c r="F36" s="33" t="s">
        <v>12</v>
      </c>
      <c r="G36" s="43" t="s">
        <v>12</v>
      </c>
      <c r="H36" s="33" t="s">
        <v>12</v>
      </c>
      <c r="I36" s="33" t="s">
        <v>12</v>
      </c>
      <c r="J36" s="33" t="s">
        <v>12</v>
      </c>
      <c r="K36" s="33" t="s">
        <v>12</v>
      </c>
    </row>
    <row r="37" spans="1:11" ht="38.25">
      <c r="A37" s="48" t="s">
        <v>38</v>
      </c>
      <c r="B37" s="49" t="s">
        <v>11</v>
      </c>
      <c r="C37" s="58">
        <v>100</v>
      </c>
      <c r="D37" s="49">
        <v>100</v>
      </c>
      <c r="E37" s="51">
        <f>IF(C37&gt;D37,C37/D37,D37/C37)*100</f>
        <v>100</v>
      </c>
      <c r="F37" s="49" t="s">
        <v>12</v>
      </c>
      <c r="G37" s="49" t="s">
        <v>12</v>
      </c>
      <c r="H37" s="49" t="s">
        <v>12</v>
      </c>
      <c r="I37" s="49" t="s">
        <v>12</v>
      </c>
      <c r="J37" s="49" t="s">
        <v>12</v>
      </c>
      <c r="K37" s="49" t="s">
        <v>12</v>
      </c>
    </row>
    <row r="38" spans="1:11" ht="12.75">
      <c r="A38" s="52" t="s">
        <v>15</v>
      </c>
      <c r="B38" s="52"/>
      <c r="C38" s="47" t="s">
        <v>12</v>
      </c>
      <c r="D38" s="47" t="s">
        <v>12</v>
      </c>
      <c r="E38" s="47" t="s">
        <v>12</v>
      </c>
      <c r="F38" s="67">
        <f>(E33+E34+E37)/3</f>
        <v>118.2</v>
      </c>
      <c r="G38" s="63">
        <v>461212.1</v>
      </c>
      <c r="H38" s="67">
        <f>G38/G31</f>
        <v>0.6</v>
      </c>
      <c r="I38" s="67">
        <f>F38*H38</f>
        <v>70.9</v>
      </c>
      <c r="J38" s="47" t="s">
        <v>12</v>
      </c>
      <c r="K38" s="47" t="s">
        <v>12</v>
      </c>
    </row>
    <row r="39" spans="1:11" ht="12.75">
      <c r="A39" s="152" t="s">
        <v>67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4"/>
    </row>
    <row r="40" spans="1:11" ht="12.75">
      <c r="A40" s="48" t="s">
        <v>39</v>
      </c>
      <c r="B40" s="49" t="s">
        <v>11</v>
      </c>
      <c r="C40" s="55">
        <v>100</v>
      </c>
      <c r="D40" s="56">
        <v>100</v>
      </c>
      <c r="E40" s="51">
        <f aca="true" t="shared" si="2" ref="E40:E46">IF(C40&gt;D40,C40/D40,D40/C40)*100</f>
        <v>100</v>
      </c>
      <c r="F40" s="49" t="s">
        <v>12</v>
      </c>
      <c r="G40" s="49" t="s">
        <v>12</v>
      </c>
      <c r="H40" s="49" t="s">
        <v>12</v>
      </c>
      <c r="I40" s="49" t="s">
        <v>12</v>
      </c>
      <c r="J40" s="49" t="s">
        <v>12</v>
      </c>
      <c r="K40" s="49" t="s">
        <v>12</v>
      </c>
    </row>
    <row r="41" spans="1:11" ht="25.5">
      <c r="A41" s="48" t="s">
        <v>40</v>
      </c>
      <c r="B41" s="49" t="s">
        <v>11</v>
      </c>
      <c r="C41" s="55">
        <v>100</v>
      </c>
      <c r="D41" s="56">
        <v>100</v>
      </c>
      <c r="E41" s="51">
        <f t="shared" si="2"/>
        <v>100</v>
      </c>
      <c r="F41" s="49" t="s">
        <v>12</v>
      </c>
      <c r="G41" s="49" t="s">
        <v>12</v>
      </c>
      <c r="H41" s="49" t="s">
        <v>12</v>
      </c>
      <c r="I41" s="49" t="s">
        <v>12</v>
      </c>
      <c r="J41" s="49" t="s">
        <v>12</v>
      </c>
      <c r="K41" s="49" t="s">
        <v>12</v>
      </c>
    </row>
    <row r="42" spans="1:11" ht="38.25">
      <c r="A42" s="48" t="s">
        <v>54</v>
      </c>
      <c r="B42" s="49" t="s">
        <v>11</v>
      </c>
      <c r="C42" s="55">
        <v>60.5</v>
      </c>
      <c r="D42" s="56">
        <v>62.5</v>
      </c>
      <c r="E42" s="69">
        <f t="shared" si="2"/>
        <v>103.3</v>
      </c>
      <c r="F42" s="49" t="s">
        <v>12</v>
      </c>
      <c r="G42" s="49" t="s">
        <v>12</v>
      </c>
      <c r="H42" s="49" t="s">
        <v>12</v>
      </c>
      <c r="I42" s="49" t="s">
        <v>12</v>
      </c>
      <c r="J42" s="49" t="s">
        <v>12</v>
      </c>
      <c r="K42" s="49" t="s">
        <v>12</v>
      </c>
    </row>
    <row r="43" spans="1:11" ht="51">
      <c r="A43" s="48" t="s">
        <v>52</v>
      </c>
      <c r="B43" s="49" t="s">
        <v>11</v>
      </c>
      <c r="C43" s="55">
        <v>100</v>
      </c>
      <c r="D43" s="56">
        <v>100</v>
      </c>
      <c r="E43" s="51">
        <f t="shared" si="2"/>
        <v>100</v>
      </c>
      <c r="F43" s="49" t="s">
        <v>12</v>
      </c>
      <c r="G43" s="49" t="s">
        <v>12</v>
      </c>
      <c r="H43" s="49" t="s">
        <v>12</v>
      </c>
      <c r="I43" s="49" t="s">
        <v>12</v>
      </c>
      <c r="J43" s="49" t="s">
        <v>12</v>
      </c>
      <c r="K43" s="49" t="s">
        <v>12</v>
      </c>
    </row>
    <row r="44" spans="1:11" ht="25.5">
      <c r="A44" s="48" t="s">
        <v>53</v>
      </c>
      <c r="B44" s="49" t="s">
        <v>11</v>
      </c>
      <c r="C44" s="55">
        <v>60.5</v>
      </c>
      <c r="D44" s="56">
        <v>62.5</v>
      </c>
      <c r="E44" s="69">
        <f t="shared" si="2"/>
        <v>103.3</v>
      </c>
      <c r="F44" s="49" t="s">
        <v>12</v>
      </c>
      <c r="G44" s="49" t="s">
        <v>12</v>
      </c>
      <c r="H44" s="49" t="s">
        <v>12</v>
      </c>
      <c r="I44" s="49" t="s">
        <v>12</v>
      </c>
      <c r="J44" s="49" t="s">
        <v>12</v>
      </c>
      <c r="K44" s="49" t="s">
        <v>12</v>
      </c>
    </row>
    <row r="45" spans="1:11" ht="25.5">
      <c r="A45" s="48" t="s">
        <v>41</v>
      </c>
      <c r="B45" s="49" t="s">
        <v>11</v>
      </c>
      <c r="C45" s="58">
        <v>100</v>
      </c>
      <c r="D45" s="49">
        <v>100</v>
      </c>
      <c r="E45" s="51">
        <f t="shared" si="2"/>
        <v>100</v>
      </c>
      <c r="F45" s="49" t="s">
        <v>12</v>
      </c>
      <c r="G45" s="49" t="s">
        <v>12</v>
      </c>
      <c r="H45" s="49" t="s">
        <v>12</v>
      </c>
      <c r="I45" s="49" t="s">
        <v>12</v>
      </c>
      <c r="J45" s="49" t="s">
        <v>12</v>
      </c>
      <c r="K45" s="49" t="s">
        <v>12</v>
      </c>
    </row>
    <row r="46" spans="1:11" ht="25.5">
      <c r="A46" s="48" t="s">
        <v>79</v>
      </c>
      <c r="B46" s="49" t="s">
        <v>17</v>
      </c>
      <c r="C46" s="58">
        <v>99</v>
      </c>
      <c r="D46" s="49">
        <v>99</v>
      </c>
      <c r="E46" s="51">
        <f t="shared" si="2"/>
        <v>100</v>
      </c>
      <c r="F46" s="49" t="s">
        <v>12</v>
      </c>
      <c r="G46" s="49" t="s">
        <v>12</v>
      </c>
      <c r="H46" s="49" t="s">
        <v>12</v>
      </c>
      <c r="I46" s="49" t="s">
        <v>12</v>
      </c>
      <c r="J46" s="49" t="s">
        <v>12</v>
      </c>
      <c r="K46" s="49" t="s">
        <v>12</v>
      </c>
    </row>
    <row r="47" spans="1:11" ht="12.75">
      <c r="A47" s="52" t="s">
        <v>16</v>
      </c>
      <c r="B47" s="53"/>
      <c r="C47" s="49" t="s">
        <v>12</v>
      </c>
      <c r="D47" s="49" t="s">
        <v>12</v>
      </c>
      <c r="E47" s="49" t="s">
        <v>12</v>
      </c>
      <c r="F47" s="69">
        <f>(E40+E41+E42+E43+E44+E45+E46)/7</f>
        <v>100.9</v>
      </c>
      <c r="G47" s="72">
        <v>306708.6</v>
      </c>
      <c r="H47" s="69">
        <f>G47/G31</f>
        <v>0.4</v>
      </c>
      <c r="I47" s="69">
        <f>F47*H47</f>
        <v>40.4</v>
      </c>
      <c r="J47" s="49" t="s">
        <v>12</v>
      </c>
      <c r="K47" s="49" t="s">
        <v>12</v>
      </c>
    </row>
    <row r="48" spans="1:11" ht="12.75">
      <c r="A48" s="155" t="s">
        <v>68</v>
      </c>
      <c r="B48" s="155"/>
      <c r="C48" s="156"/>
      <c r="D48" s="155"/>
      <c r="E48" s="155"/>
      <c r="F48" s="155"/>
      <c r="G48" s="155"/>
      <c r="H48" s="155"/>
      <c r="I48" s="155"/>
      <c r="J48" s="155"/>
      <c r="K48" s="155"/>
    </row>
    <row r="49" spans="1:11" ht="38.25">
      <c r="A49" s="48" t="s">
        <v>42</v>
      </c>
      <c r="B49" s="49" t="s">
        <v>11</v>
      </c>
      <c r="C49" s="71">
        <v>0.23</v>
      </c>
      <c r="D49" s="49">
        <v>0.23</v>
      </c>
      <c r="E49" s="51">
        <f>IF(C49&gt;D49,C49/D49,D49/C49)*100</f>
        <v>100</v>
      </c>
      <c r="F49" s="49" t="s">
        <v>12</v>
      </c>
      <c r="G49" s="49" t="s">
        <v>12</v>
      </c>
      <c r="H49" s="49" t="s">
        <v>12</v>
      </c>
      <c r="I49" s="49" t="s">
        <v>12</v>
      </c>
      <c r="J49" s="49" t="s">
        <v>12</v>
      </c>
      <c r="K49" s="49" t="s">
        <v>12</v>
      </c>
    </row>
    <row r="50" spans="1:11" ht="12.75">
      <c r="A50" s="52" t="s">
        <v>18</v>
      </c>
      <c r="B50" s="53"/>
      <c r="C50" s="49" t="s">
        <v>12</v>
      </c>
      <c r="D50" s="49" t="s">
        <v>12</v>
      </c>
      <c r="E50" s="49" t="s">
        <v>12</v>
      </c>
      <c r="F50" s="70">
        <f>AVERAGE(E49:E49)</f>
        <v>100</v>
      </c>
      <c r="G50" s="72">
        <v>14575</v>
      </c>
      <c r="H50" s="89">
        <f>G50/G31</f>
        <v>0.018</v>
      </c>
      <c r="I50" s="69">
        <f>F50*H50</f>
        <v>1.8</v>
      </c>
      <c r="J50" s="49" t="s">
        <v>12</v>
      </c>
      <c r="K50" s="49" t="s">
        <v>12</v>
      </c>
    </row>
    <row r="51" spans="1:11" ht="12.75">
      <c r="A51" s="149" t="s">
        <v>69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</row>
    <row r="52" spans="1:11" ht="25.5">
      <c r="A52" s="48" t="s">
        <v>43</v>
      </c>
      <c r="B52" s="61" t="s">
        <v>11</v>
      </c>
      <c r="C52" s="71">
        <v>100</v>
      </c>
      <c r="D52" s="71">
        <v>100</v>
      </c>
      <c r="E52" s="51">
        <f>IF(C52&gt;D52,C52/D52,D52/C52)*100</f>
        <v>100</v>
      </c>
      <c r="F52" s="49" t="s">
        <v>12</v>
      </c>
      <c r="G52" s="49" t="s">
        <v>12</v>
      </c>
      <c r="H52" s="49" t="s">
        <v>12</v>
      </c>
      <c r="I52" s="49" t="s">
        <v>12</v>
      </c>
      <c r="J52" s="49" t="s">
        <v>12</v>
      </c>
      <c r="K52" s="49" t="s">
        <v>12</v>
      </c>
    </row>
    <row r="53" spans="1:11" ht="12.75">
      <c r="A53" s="52" t="s">
        <v>19</v>
      </c>
      <c r="B53" s="52"/>
      <c r="C53" s="47" t="s">
        <v>12</v>
      </c>
      <c r="D53" s="47" t="s">
        <v>12</v>
      </c>
      <c r="E53" s="47" t="s">
        <v>12</v>
      </c>
      <c r="F53" s="54">
        <f>AVERAGE(E52:E52)</f>
        <v>100</v>
      </c>
      <c r="G53" s="63">
        <v>20853.5</v>
      </c>
      <c r="H53" s="90">
        <f>G53/G31</f>
        <v>0.025</v>
      </c>
      <c r="I53" s="67">
        <f>F53*H53</f>
        <v>2.5</v>
      </c>
      <c r="J53" s="47"/>
      <c r="K53" s="47"/>
    </row>
    <row r="54" spans="1:11" ht="12.75">
      <c r="A54" s="149" t="s">
        <v>70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</row>
    <row r="55" spans="1:11" ht="12.75">
      <c r="A55" s="48" t="s">
        <v>44</v>
      </c>
      <c r="B55" s="49" t="s">
        <v>11</v>
      </c>
      <c r="C55" s="57">
        <v>100</v>
      </c>
      <c r="D55" s="57">
        <v>100</v>
      </c>
      <c r="E55" s="54">
        <f>IF(C55&gt;D55,C55/D55,D55/C55)*100</f>
        <v>100</v>
      </c>
      <c r="F55" s="47" t="s">
        <v>12</v>
      </c>
      <c r="G55" s="47" t="s">
        <v>12</v>
      </c>
      <c r="H55" s="47" t="s">
        <v>12</v>
      </c>
      <c r="I55" s="47" t="s">
        <v>12</v>
      </c>
      <c r="J55" s="47" t="s">
        <v>12</v>
      </c>
      <c r="K55" s="47" t="s">
        <v>12</v>
      </c>
    </row>
    <row r="56" spans="1:11" ht="38.25">
      <c r="A56" s="48" t="s">
        <v>93</v>
      </c>
      <c r="B56" s="49" t="s">
        <v>11</v>
      </c>
      <c r="C56" s="71">
        <v>100</v>
      </c>
      <c r="D56" s="71">
        <v>100</v>
      </c>
      <c r="E56" s="51">
        <f>IF(C56&gt;D56,C56/D56,D56/C56)*100</f>
        <v>100</v>
      </c>
      <c r="F56" s="49" t="s">
        <v>12</v>
      </c>
      <c r="G56" s="49" t="s">
        <v>12</v>
      </c>
      <c r="H56" s="49" t="s">
        <v>12</v>
      </c>
      <c r="I56" s="49" t="s">
        <v>12</v>
      </c>
      <c r="J56" s="49" t="s">
        <v>12</v>
      </c>
      <c r="K56" s="49" t="s">
        <v>12</v>
      </c>
    </row>
    <row r="57" spans="1:11" ht="12.75">
      <c r="A57" s="52" t="s">
        <v>31</v>
      </c>
      <c r="B57" s="52"/>
      <c r="C57" s="47" t="s">
        <v>12</v>
      </c>
      <c r="D57" s="47" t="s">
        <v>12</v>
      </c>
      <c r="E57" s="47" t="s">
        <v>12</v>
      </c>
      <c r="F57" s="54">
        <f>AVERAGE(E55:E56)</f>
        <v>100</v>
      </c>
      <c r="G57" s="63">
        <v>21501.5</v>
      </c>
      <c r="H57" s="90">
        <f>G57/G31</f>
        <v>0.026</v>
      </c>
      <c r="I57" s="67">
        <f>F57*H57</f>
        <v>2.6</v>
      </c>
      <c r="J57" s="47"/>
      <c r="K57" s="47"/>
    </row>
    <row r="58" spans="1:11" ht="12.75">
      <c r="A58" s="10"/>
      <c r="B58" s="10"/>
      <c r="C58" s="10"/>
      <c r="D58" s="10"/>
      <c r="E58" s="10"/>
      <c r="F58" s="10"/>
      <c r="G58" s="24"/>
      <c r="H58" s="10"/>
      <c r="I58" s="10"/>
      <c r="J58" s="10"/>
      <c r="K58" s="10"/>
    </row>
    <row r="59" spans="1:11" ht="15">
      <c r="A59" s="59" t="s">
        <v>55</v>
      </c>
      <c r="B59" s="59"/>
      <c r="C59" s="59"/>
      <c r="D59" s="59"/>
      <c r="E59" s="59"/>
      <c r="F59" s="59"/>
      <c r="G59" s="62"/>
      <c r="H59" s="59"/>
      <c r="I59" s="59"/>
      <c r="J59" s="59"/>
      <c r="K59" s="60" t="s">
        <v>74</v>
      </c>
    </row>
  </sheetData>
  <sheetProtection/>
  <mergeCells count="21">
    <mergeCell ref="E8:E11"/>
    <mergeCell ref="C8:C11"/>
    <mergeCell ref="G8:G11"/>
    <mergeCell ref="A48:K48"/>
    <mergeCell ref="A51:K51"/>
    <mergeCell ref="A54:K54"/>
    <mergeCell ref="A13:K13"/>
    <mergeCell ref="A32:K32"/>
    <mergeCell ref="H2:K2"/>
    <mergeCell ref="A5:K5"/>
    <mergeCell ref="A8:A11"/>
    <mergeCell ref="A6:K6"/>
    <mergeCell ref="A39:K39"/>
    <mergeCell ref="B8:B11"/>
    <mergeCell ref="D8:D11"/>
    <mergeCell ref="H1:K1"/>
    <mergeCell ref="H8:H11"/>
    <mergeCell ref="I8:I11"/>
    <mergeCell ref="J8:J11"/>
    <mergeCell ref="K8:K11"/>
    <mergeCell ref="F8:F11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Юдаев</cp:lastModifiedBy>
  <cp:lastPrinted>2017-05-26T13:39:26Z</cp:lastPrinted>
  <dcterms:created xsi:type="dcterms:W3CDTF">1996-10-08T23:32:33Z</dcterms:created>
  <dcterms:modified xsi:type="dcterms:W3CDTF">2017-06-02T06:06:28Z</dcterms:modified>
  <cp:category/>
  <cp:version/>
  <cp:contentType/>
  <cp:contentStatus/>
</cp:coreProperties>
</file>