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'лист1'!$14:$16</definedName>
    <definedName name="_xlnm.Print_Area" localSheetId="0">'лист1'!$A$1:$Q$259</definedName>
  </definedNames>
  <calcPr fullCalcOnLoad="1"/>
</workbook>
</file>

<file path=xl/sharedStrings.xml><?xml version="1.0" encoding="utf-8"?>
<sst xmlns="http://schemas.openxmlformats.org/spreadsheetml/2006/main" count="2460" uniqueCount="238">
  <si>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</si>
  <si>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</si>
  <si>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</si>
  <si>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</si>
  <si>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</si>
  <si>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</si>
  <si>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</si>
  <si>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</si>
  <si>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</si>
  <si>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</si>
  <si>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</si>
  <si>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</si>
  <si>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</si>
  <si>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</si>
  <si>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</si>
  <si>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</si>
  <si>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</si>
  <si>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</si>
  <si>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</si>
  <si>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</si>
  <si>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</si>
  <si>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</si>
  <si>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</si>
  <si>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</si>
  <si>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</si>
  <si>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</si>
  <si>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</si>
  <si>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</si>
  <si>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</si>
  <si>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</si>
  <si>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</si>
  <si>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</si>
  <si>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</si>
  <si>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</si>
  <si>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</si>
  <si>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</si>
  <si>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</si>
  <si>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</si>
  <si>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</si>
  <si>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</si>
  <si>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</si>
  <si>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</si>
  <si>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</si>
  <si>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</si>
  <si>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</si>
  <si>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</si>
  <si>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</si>
  <si>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</si>
  <si>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</si>
  <si>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</si>
  <si>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</si>
  <si>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</si>
  <si>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</si>
  <si>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</si>
  <si>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</si>
  <si>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</si>
  <si>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</si>
  <si>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</si>
  <si>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</si>
  <si>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</si>
  <si>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</si>
  <si>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</si>
  <si>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</si>
  <si>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</si>
  <si>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</si>
  <si>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</si>
  <si>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</si>
  <si>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</si>
  <si>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</si>
  <si>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</si>
  <si>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</si>
  <si>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</si>
  <si>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</si>
  <si>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</si>
  <si>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</si>
  <si>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</si>
  <si>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</si>
  <si>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</si>
  <si>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</si>
  <si>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</si>
  <si>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</si>
  <si>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</si>
  <si>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</si>
  <si>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</si>
  <si>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</si>
  <si>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</si>
  <si>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</si>
  <si>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</si>
  <si>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</si>
  <si>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</si>
  <si>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</si>
  <si>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</si>
  <si>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</si>
  <si>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</si>
  <si>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</si>
  <si>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</si>
  <si>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</si>
  <si>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</si>
  <si>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</si>
  <si>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</si>
  <si>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</si>
  <si>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</si>
  <si>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</si>
  <si>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</si>
  <si>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</si>
  <si>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</si>
  <si>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</si>
  <si>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</si>
  <si>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</si>
  <si>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</si>
  <si>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</si>
  <si>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</si>
  <si>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</si>
  <si>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</si>
  <si>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</si>
  <si>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</si>
  <si>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</si>
  <si>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</si>
  <si>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</si>
  <si>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</si>
  <si>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</si>
  <si>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</si>
  <si>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</si>
  <si>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</si>
  <si>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</si>
  <si>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2.1. Руководство и управление в сфере установленных функций</t>
  </si>
  <si>
    <t>-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</si>
  <si>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</si>
  <si>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</si>
  <si>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</si>
  <si>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</si>
  <si>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</si>
  <si>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</si>
  <si>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</si>
  <si>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</si>
  <si>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</si>
  <si>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</si>
  <si>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</si>
  <si>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</si>
  <si>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</si>
  <si>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</si>
  <si>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</si>
  <si>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</si>
  <si>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</si>
  <si>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</si>
  <si>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</si>
  <si>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</si>
  <si>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</si>
  <si>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</si>
  <si>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</si>
  <si>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</si>
  <si>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</si>
  <si>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</si>
  <si>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</si>
  <si>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</si>
  <si>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</si>
  <si>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1.16</t>
  </si>
  <si>
    <t>Приложение № 10</t>
  </si>
  <si>
    <t>2.1</t>
  </si>
  <si>
    <t>2.2</t>
  </si>
  <si>
    <t>2.3</t>
  </si>
  <si>
    <t>2.4</t>
  </si>
  <si>
    <t>2.5</t>
  </si>
  <si>
    <t>2.6</t>
  </si>
  <si>
    <t>Итого по мероприятиям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</si>
  <si>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</si>
  <si>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</si>
  <si>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</si>
  <si>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</si>
  <si>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</si>
  <si>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</si>
  <si>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</si>
  <si>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</si>
  <si>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</si>
  <si>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</si>
  <si>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</si>
  <si>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</si>
  <si>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</si>
  <si>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</si>
  <si>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</si>
  <si>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</si>
  <si>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</si>
  <si>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</si>
  <si>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</si>
  <si>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</si>
  <si>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</si>
  <si>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</si>
  <si>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</si>
  <si>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</si>
  <si>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Наименование мероприятий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</si>
  <si>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</si>
  <si>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</si>
  <si>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</si>
  <si>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Мероприятие 1.E5. Региональный проект «Учитель будущего»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</si>
  <si>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</si>
  <si>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</si>
  <si>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Управление образования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</si>
  <si>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«Развитие образования в городе Пензе на 2020 - 2026 годы»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</si>
  <si>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</si>
  <si>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</si>
  <si>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</si>
  <si>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</si>
  <si>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</si>
  <si>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</si>
  <si>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</si>
  <si>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</si>
  <si>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</si>
  <si>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</si>
  <si>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</si>
  <si>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</si>
  <si>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</si>
  <si>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</si>
  <si>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</si>
  <si>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</si>
  <si>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</si>
  <si>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не более 6,4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</si>
  <si>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</si>
  <si>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</si>
  <si>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1.19</t>
  </si>
  <si>
    <t>1.20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</si>
  <si>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</si>
  <si>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1.21</t>
  </si>
  <si>
    <t>1.22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</si>
  <si>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</si>
  <si>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</si>
  <si>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</si>
  <si>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</si>
  <si>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</si>
  <si>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</si>
  <si>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</si>
  <si>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 xml:space="preserve">Приложение № 9 </t>
  </si>
  <si>
    <t>24496; 28543 (29066)</t>
  </si>
  <si>
    <t>28543 (29066)</t>
  </si>
  <si>
    <t>25,5(*0,51)</t>
  </si>
  <si>
    <t>25,5(*0)</t>
  </si>
  <si>
    <t>Доля обучающихся общеобразовательных организаций, направляемых в организации отдыха детей и их  оздоровления (%)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</si>
  <si>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образования(%)</t>
  </si>
  <si>
    <t>от 27.02.2020 №252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</si>
</sst>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4" fillId="0" borderId="0" xfId="0" applyNumberFormat="1" applyFont="1" applyFill="1" applyAlignment="1">
      <alignment/>
    </xf>
    <xf numFmtId="182" fontId="5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8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17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79" fontId="8" fillId="0" borderId="11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horizontal="left" vertical="center" wrapText="1"/>
    </xf>
    <xf numFmtId="179" fontId="8" fillId="0" borderId="12" xfId="0" applyNumberFormat="1" applyFont="1" applyFill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left" vertical="center" wrapText="1"/>
    </xf>
    <xf numFmtId="179" fontId="8" fillId="0" borderId="13" xfId="0" applyNumberFormat="1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top" wrapText="1"/>
    </xf>
    <xf numFmtId="179" fontId="52" fillId="0" borderId="16" xfId="0" applyNumberFormat="1" applyFont="1" applyFill="1" applyBorder="1" applyAlignment="1">
      <alignment horizontal="center" vertical="center" wrapText="1"/>
    </xf>
    <xf numFmtId="179" fontId="52" fillId="0" borderId="17" xfId="0" applyNumberFormat="1" applyFont="1" applyFill="1" applyBorder="1" applyAlignment="1">
      <alignment horizontal="center" vertical="center" wrapText="1"/>
    </xf>
    <xf numFmtId="179" fontId="52" fillId="0" borderId="18" xfId="0" applyNumberFormat="1" applyFont="1" applyFill="1" applyBorder="1" applyAlignment="1">
      <alignment horizontal="center" vertical="center" wrapText="1"/>
    </xf>
    <xf numFmtId="179" fontId="52" fillId="0" borderId="19" xfId="0" applyNumberFormat="1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horizontal="center" vertical="center" wrapText="1"/>
    </xf>
    <xf numFmtId="179" fontId="52" fillId="0" borderId="2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top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49" fontId="52" fillId="0" borderId="14" xfId="0" applyNumberFormat="1" applyFont="1" applyBorder="1" applyAlignment="1">
      <alignment horizontal="left" vertical="top" wrapText="1"/>
    </xf>
    <xf numFmtId="49" fontId="52" fillId="0" borderId="15" xfId="0" applyNumberFormat="1" applyFont="1" applyBorder="1" applyAlignment="1">
      <alignment horizontal="left" vertical="top" wrapText="1"/>
    </xf>
    <xf numFmtId="49" fontId="52" fillId="0" borderId="21" xfId="0" applyNumberFormat="1" applyFont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NumberFormat="1" applyFont="1" applyBorder="1" applyAlignment="1">
      <alignment horizontal="left" vertical="top" wrapText="1"/>
    </xf>
    <xf numFmtId="0" fontId="52" fillId="0" borderId="15" xfId="0" applyNumberFormat="1" applyFont="1" applyBorder="1" applyAlignment="1">
      <alignment horizontal="left" vertical="top" wrapText="1"/>
    </xf>
    <xf numFmtId="0" fontId="52" fillId="0" borderId="21" xfId="0" applyNumberFormat="1" applyFont="1" applyBorder="1" applyAlignment="1">
      <alignment horizontal="left" vertical="top" wrapText="1"/>
    </xf>
    <xf numFmtId="0" fontId="52" fillId="0" borderId="14" xfId="0" applyNumberFormat="1" applyFont="1" applyBorder="1" applyAlignment="1">
      <alignment horizontal="center" vertical="top" wrapText="1"/>
    </xf>
    <xf numFmtId="0" fontId="52" fillId="0" borderId="15" xfId="0" applyNumberFormat="1" applyFont="1" applyBorder="1" applyAlignment="1">
      <alignment horizontal="center" vertical="top" wrapText="1"/>
    </xf>
    <xf numFmtId="0" fontId="52" fillId="0" borderId="2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horizontal="left" vertical="top" wrapText="1"/>
    </xf>
    <xf numFmtId="49" fontId="51" fillId="0" borderId="15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left" vertical="top" wrapText="1"/>
    </xf>
    <xf numFmtId="0" fontId="51" fillId="0" borderId="21" xfId="0" applyNumberFormat="1" applyFont="1" applyBorder="1" applyAlignment="1">
      <alignment horizontal="left" vertical="top" wrapText="1"/>
    </xf>
    <xf numFmtId="0" fontId="51" fillId="0" borderId="15" xfId="0" applyNumberFormat="1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center" vertical="top" wrapText="1"/>
    </xf>
    <xf numFmtId="0" fontId="51" fillId="0" borderId="15" xfId="0" applyNumberFormat="1" applyFont="1" applyBorder="1" applyAlignment="1">
      <alignment horizontal="center" vertical="top" wrapText="1"/>
    </xf>
    <xf numFmtId="0" fontId="51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view="pageBreakPreview" zoomScaleSheetLayoutView="100" zoomScalePageLayoutView="0" workbookViewId="0" topLeftCell="A4">
      <selection activeCell="A10" sqref="A10:O10"/>
    </sheetView>
  </sheetViews>
  <sheetFormatPr defaultColWidth="9.140625" defaultRowHeight="15"/>
  <cols>
    <col min="1" max="1" width="4.8515625" style="37" customWidth="1"/>
    <col min="2" max="2" width="26.7109375" style="37" customWidth="1"/>
    <col min="3" max="3" width="14.57421875" style="37" customWidth="1"/>
    <col min="4" max="4" width="6.8515625" style="37" customWidth="1"/>
    <col min="5" max="5" width="13.140625" style="37" customWidth="1"/>
    <col min="6" max="6" width="12.7109375" style="37" customWidth="1"/>
    <col min="7" max="7" width="13.28125" style="37" customWidth="1"/>
    <col min="8" max="8" width="9.00390625" style="37" customWidth="1"/>
    <col min="9" max="9" width="8.421875" style="37" customWidth="1"/>
    <col min="10" max="10" width="15.00390625" style="37" customWidth="1"/>
    <col min="11" max="11" width="17.8515625" style="37" customWidth="1"/>
    <col min="12" max="12" width="14.8515625" style="37" customWidth="1"/>
    <col min="13" max="13" width="16.8515625" style="37" customWidth="1"/>
    <col min="14" max="14" width="13.28125" style="37" customWidth="1"/>
    <col min="15" max="15" width="16.00390625" style="37" customWidth="1"/>
    <col min="16" max="16" width="12.140625" style="37" customWidth="1"/>
    <col min="17" max="17" width="13.8515625" style="37" customWidth="1"/>
    <col min="18" max="16384" width="9.140625" style="37" customWidth="1"/>
  </cols>
  <sheetData>
    <row r="1" ht="15">
      <c r="Q1" s="42" t="s">
        <v>230</v>
      </c>
    </row>
    <row r="2" ht="15">
      <c r="Q2" s="42" t="s">
        <v>216</v>
      </c>
    </row>
    <row r="3" ht="15">
      <c r="Q3" s="42" t="s">
        <v>237</v>
      </c>
    </row>
    <row r="5" spans="8:17" s="30" customFormat="1" ht="15">
      <c r="H5" s="31"/>
      <c r="I5" s="31"/>
      <c r="J5" s="38"/>
      <c r="K5" s="37"/>
      <c r="L5" s="44"/>
      <c r="M5" s="37"/>
      <c r="N5" s="37"/>
      <c r="O5" s="44"/>
      <c r="Q5" s="42" t="s">
        <v>157</v>
      </c>
    </row>
    <row r="6" spans="8:17" s="30" customFormat="1" ht="15">
      <c r="H6" s="31"/>
      <c r="I6" s="31"/>
      <c r="J6" s="38"/>
      <c r="K6" s="37"/>
      <c r="L6" s="44"/>
      <c r="M6" s="37"/>
      <c r="N6" s="37"/>
      <c r="O6" s="44"/>
      <c r="Q6" s="42" t="s">
        <v>111</v>
      </c>
    </row>
    <row r="7" spans="6:17" s="30" customFormat="1" ht="15">
      <c r="F7" s="31"/>
      <c r="H7" s="31"/>
      <c r="I7" s="31"/>
      <c r="J7" s="38"/>
      <c r="K7" s="37"/>
      <c r="L7" s="44"/>
      <c r="M7" s="37"/>
      <c r="N7" s="37"/>
      <c r="O7" s="44"/>
      <c r="Q7" s="42" t="s">
        <v>197</v>
      </c>
    </row>
    <row r="8" spans="9:17" s="30" customFormat="1" ht="15">
      <c r="I8" s="36"/>
      <c r="J8" s="37"/>
      <c r="K8" s="37"/>
      <c r="L8" s="37"/>
      <c r="M8" s="37"/>
      <c r="N8" s="37"/>
      <c r="O8" s="37"/>
      <c r="P8" s="37"/>
      <c r="Q8" s="37"/>
    </row>
    <row r="9" spans="9:17" s="30" customFormat="1" ht="15">
      <c r="I9" s="36"/>
      <c r="J9" s="37"/>
      <c r="K9" s="37"/>
      <c r="L9" s="37"/>
      <c r="M9" s="37"/>
      <c r="N9" s="37"/>
      <c r="O9" s="37"/>
      <c r="P9" s="37"/>
      <c r="Q9" s="37"/>
    </row>
    <row r="10" spans="1:17" s="30" customFormat="1" ht="15">
      <c r="A10" s="81" t="s">
        <v>137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37"/>
      <c r="Q10" s="37"/>
    </row>
    <row r="11" spans="1:17" s="30" customFormat="1" ht="15">
      <c r="A11" s="81" t="s">
        <v>138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37"/>
      <c r="Q11" s="37"/>
    </row>
    <row r="12" spans="1:17" s="30" customFormat="1" ht="15">
      <c r="A12" s="81" t="s">
        <v>197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37"/>
      <c r="Q12" s="37"/>
    </row>
    <row r="13" spans="1:10" ht="1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5" customHeight="1">
      <c r="A14" s="98" t="s">
        <v>120</v>
      </c>
      <c r="B14" s="128" t="s">
        <v>189</v>
      </c>
      <c r="C14" s="130" t="s">
        <v>128</v>
      </c>
      <c r="D14" s="131" t="s">
        <v>129</v>
      </c>
      <c r="E14" s="100" t="s">
        <v>130</v>
      </c>
      <c r="F14" s="100"/>
      <c r="G14" s="100"/>
      <c r="H14" s="100"/>
      <c r="I14" s="100"/>
      <c r="J14" s="84" t="s">
        <v>136</v>
      </c>
      <c r="K14" s="84"/>
      <c r="L14" s="84"/>
      <c r="M14" s="84"/>
      <c r="N14" s="84"/>
      <c r="O14" s="84"/>
      <c r="P14" s="84"/>
      <c r="Q14" s="84"/>
    </row>
    <row r="15" spans="1:17" ht="18" customHeight="1">
      <c r="A15" s="98"/>
      <c r="B15" s="128"/>
      <c r="C15" s="130"/>
      <c r="D15" s="131"/>
      <c r="E15" s="129" t="s">
        <v>131</v>
      </c>
      <c r="F15" s="98" t="s">
        <v>132</v>
      </c>
      <c r="G15" s="98" t="s">
        <v>133</v>
      </c>
      <c r="H15" s="98" t="s">
        <v>134</v>
      </c>
      <c r="I15" s="98" t="s">
        <v>135</v>
      </c>
      <c r="J15" s="84"/>
      <c r="K15" s="84"/>
      <c r="L15" s="84"/>
      <c r="M15" s="84"/>
      <c r="N15" s="84"/>
      <c r="O15" s="84"/>
      <c r="P15" s="84"/>
      <c r="Q15" s="84"/>
    </row>
    <row r="16" spans="1:17" ht="22.5" customHeight="1">
      <c r="A16" s="98"/>
      <c r="B16" s="128"/>
      <c r="C16" s="130"/>
      <c r="D16" s="131"/>
      <c r="E16" s="129"/>
      <c r="F16" s="98"/>
      <c r="G16" s="98"/>
      <c r="H16" s="98"/>
      <c r="I16" s="98"/>
      <c r="J16" s="84"/>
      <c r="K16" s="84"/>
      <c r="L16" s="84"/>
      <c r="M16" s="84"/>
      <c r="N16" s="84"/>
      <c r="O16" s="84"/>
      <c r="P16" s="84"/>
      <c r="Q16" s="84"/>
    </row>
    <row r="17" spans="1:17" ht="12.75" customHeight="1">
      <c r="A17" s="33">
        <v>1</v>
      </c>
      <c r="B17" s="33">
        <v>2</v>
      </c>
      <c r="C17" s="34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99">
        <v>10</v>
      </c>
      <c r="K17" s="99"/>
      <c r="L17" s="99"/>
      <c r="M17" s="99"/>
      <c r="N17" s="99"/>
      <c r="O17" s="99"/>
      <c r="P17" s="99"/>
      <c r="Q17" s="99"/>
    </row>
    <row r="18" spans="1:17" ht="15.75" customHeight="1">
      <c r="A18" s="89" t="s">
        <v>33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32.25" customHeight="1">
      <c r="A19" s="94" t="s">
        <v>190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73.5" customHeight="1">
      <c r="A20" s="94" t="s">
        <v>191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t="85.5" customHeight="1">
      <c r="A21" s="72" t="s">
        <v>139</v>
      </c>
      <c r="B21" s="95" t="s">
        <v>123</v>
      </c>
      <c r="C21" s="76" t="s">
        <v>186</v>
      </c>
      <c r="D21" s="35" t="s">
        <v>19</v>
      </c>
      <c r="E21" s="52">
        <f>E24+E25+E26+E27+E28+E22+E23</f>
        <v>4298.6107</v>
      </c>
      <c r="F21" s="52">
        <f>F24+F25+F26+F27+F28+F22+F23</f>
        <v>4077.4981</v>
      </c>
      <c r="G21" s="52">
        <f>G24+G25+G26+G27+G28+G22+G23</f>
        <v>221.1126</v>
      </c>
      <c r="H21" s="52">
        <f>H24+H25+H26+H27+H28+H22+H23</f>
        <v>0</v>
      </c>
      <c r="I21" s="52">
        <f>I24+I25+I26+I27+I28+I22+I23</f>
        <v>0</v>
      </c>
      <c r="J21" s="97" t="s">
        <v>171</v>
      </c>
      <c r="K21" s="97"/>
      <c r="L21" s="97"/>
      <c r="M21" s="97"/>
      <c r="N21" s="86" t="s">
        <v>168</v>
      </c>
      <c r="O21" s="86"/>
      <c r="P21" s="97" t="s">
        <v>170</v>
      </c>
      <c r="Q21" s="97"/>
    </row>
    <row r="22" spans="1:17" ht="15">
      <c r="A22" s="73"/>
      <c r="B22" s="96"/>
      <c r="C22" s="77"/>
      <c r="D22" s="32">
        <v>2020</v>
      </c>
      <c r="E22" s="52">
        <f aca="true" t="shared" si="0" ref="E22:E28">F22+G22+H22+I22</f>
        <v>643.2339000000001</v>
      </c>
      <c r="F22" s="52">
        <v>569.5297</v>
      </c>
      <c r="G22" s="52">
        <v>73.7042</v>
      </c>
      <c r="H22" s="53">
        <v>0</v>
      </c>
      <c r="I22" s="53">
        <v>0</v>
      </c>
      <c r="J22" s="91" t="s">
        <v>233</v>
      </c>
      <c r="K22" s="92"/>
      <c r="L22" s="92"/>
      <c r="M22" s="93"/>
      <c r="N22" s="71">
        <v>87.6</v>
      </c>
      <c r="O22" s="71"/>
      <c r="P22" s="83">
        <v>24496</v>
      </c>
      <c r="Q22" s="83"/>
    </row>
    <row r="23" spans="1:17" ht="15">
      <c r="A23" s="73"/>
      <c r="B23" s="96"/>
      <c r="C23" s="77"/>
      <c r="D23" s="32">
        <v>2021</v>
      </c>
      <c r="E23" s="52">
        <f t="shared" si="0"/>
        <v>653.4532</v>
      </c>
      <c r="F23" s="52">
        <v>579.749</v>
      </c>
      <c r="G23" s="52">
        <v>73.7042</v>
      </c>
      <c r="H23" s="52">
        <f>H24</f>
        <v>0</v>
      </c>
      <c r="I23" s="52">
        <f>I24</f>
        <v>0</v>
      </c>
      <c r="J23" s="91" t="s">
        <v>234</v>
      </c>
      <c r="K23" s="92"/>
      <c r="L23" s="92"/>
      <c r="M23" s="93"/>
      <c r="N23" s="71">
        <v>89.5</v>
      </c>
      <c r="O23" s="71"/>
      <c r="P23" s="83">
        <f aca="true" t="shared" si="1" ref="P23:P28">P22</f>
        <v>24496</v>
      </c>
      <c r="Q23" s="83"/>
    </row>
    <row r="24" spans="1:17" ht="15">
      <c r="A24" s="73"/>
      <c r="B24" s="96"/>
      <c r="C24" s="77"/>
      <c r="D24" s="32">
        <v>2022</v>
      </c>
      <c r="E24" s="52">
        <f t="shared" si="0"/>
        <v>673.0152</v>
      </c>
      <c r="F24" s="52">
        <v>599.311</v>
      </c>
      <c r="G24" s="52">
        <v>73.7042</v>
      </c>
      <c r="H24" s="52">
        <v>0</v>
      </c>
      <c r="I24" s="52">
        <v>0</v>
      </c>
      <c r="J24" s="91" t="str">
        <f>J23</f>
        <v>25,5(*0)</v>
      </c>
      <c r="K24" s="92"/>
      <c r="L24" s="92"/>
      <c r="M24" s="93"/>
      <c r="N24" s="71">
        <v>89.7</v>
      </c>
      <c r="O24" s="71"/>
      <c r="P24" s="83">
        <f t="shared" si="1"/>
        <v>24496</v>
      </c>
      <c r="Q24" s="83"/>
    </row>
    <row r="25" spans="1:17" ht="15">
      <c r="A25" s="73"/>
      <c r="B25" s="96"/>
      <c r="C25" s="77"/>
      <c r="D25" s="32">
        <v>2023</v>
      </c>
      <c r="E25" s="52">
        <f t="shared" si="0"/>
        <v>582.2271</v>
      </c>
      <c r="F25" s="52">
        <v>582.2271</v>
      </c>
      <c r="G25" s="52">
        <v>0</v>
      </c>
      <c r="H25" s="52">
        <v>0</v>
      </c>
      <c r="I25" s="52">
        <v>0</v>
      </c>
      <c r="J25" s="83" t="str">
        <f>J24</f>
        <v>25,5(*0)</v>
      </c>
      <c r="K25" s="83"/>
      <c r="L25" s="83"/>
      <c r="M25" s="83"/>
      <c r="N25" s="71">
        <f>N24</f>
        <v>89.7</v>
      </c>
      <c r="O25" s="71"/>
      <c r="P25" s="83">
        <f t="shared" si="1"/>
        <v>24496</v>
      </c>
      <c r="Q25" s="83"/>
    </row>
    <row r="26" spans="1:17" ht="15">
      <c r="A26" s="73"/>
      <c r="B26" s="96"/>
      <c r="C26" s="77"/>
      <c r="D26" s="32">
        <v>2024</v>
      </c>
      <c r="E26" s="52">
        <f t="shared" si="0"/>
        <v>582.2271</v>
      </c>
      <c r="F26" s="52">
        <v>582.2271</v>
      </c>
      <c r="G26" s="52">
        <v>0</v>
      </c>
      <c r="H26" s="52">
        <v>0</v>
      </c>
      <c r="I26" s="52">
        <v>0</v>
      </c>
      <c r="J26" s="83" t="str">
        <f>J25</f>
        <v>25,5(*0)</v>
      </c>
      <c r="K26" s="83"/>
      <c r="L26" s="83"/>
      <c r="M26" s="83"/>
      <c r="N26" s="71">
        <f>N25</f>
        <v>89.7</v>
      </c>
      <c r="O26" s="71"/>
      <c r="P26" s="83">
        <f t="shared" si="1"/>
        <v>24496</v>
      </c>
      <c r="Q26" s="83"/>
    </row>
    <row r="27" spans="1:17" ht="15">
      <c r="A27" s="73"/>
      <c r="B27" s="96"/>
      <c r="C27" s="77"/>
      <c r="D27" s="32">
        <v>2025</v>
      </c>
      <c r="E27" s="52">
        <f t="shared" si="0"/>
        <v>582.2271</v>
      </c>
      <c r="F27" s="52">
        <v>582.2271</v>
      </c>
      <c r="G27" s="52">
        <v>0</v>
      </c>
      <c r="H27" s="52">
        <v>0</v>
      </c>
      <c r="I27" s="52">
        <v>0</v>
      </c>
      <c r="J27" s="83" t="str">
        <f>J26</f>
        <v>25,5(*0)</v>
      </c>
      <c r="K27" s="83"/>
      <c r="L27" s="83"/>
      <c r="M27" s="83"/>
      <c r="N27" s="71">
        <f>N26</f>
        <v>89.7</v>
      </c>
      <c r="O27" s="71"/>
      <c r="P27" s="83">
        <f t="shared" si="1"/>
        <v>24496</v>
      </c>
      <c r="Q27" s="83"/>
    </row>
    <row r="28" spans="1:17" ht="15">
      <c r="A28" s="73"/>
      <c r="B28" s="96"/>
      <c r="C28" s="77"/>
      <c r="D28" s="32">
        <v>2026</v>
      </c>
      <c r="E28" s="52">
        <f t="shared" si="0"/>
        <v>582.2271</v>
      </c>
      <c r="F28" s="52">
        <v>582.2271</v>
      </c>
      <c r="G28" s="52">
        <v>0</v>
      </c>
      <c r="H28" s="52">
        <v>0</v>
      </c>
      <c r="I28" s="52">
        <v>0</v>
      </c>
      <c r="J28" s="83" t="str">
        <f>J27</f>
        <v>25,5(*0)</v>
      </c>
      <c r="K28" s="83"/>
      <c r="L28" s="83"/>
      <c r="M28" s="83"/>
      <c r="N28" s="71">
        <f>N27</f>
        <v>89.7</v>
      </c>
      <c r="O28" s="71"/>
      <c r="P28" s="83">
        <f t="shared" si="1"/>
        <v>24496</v>
      </c>
      <c r="Q28" s="83"/>
    </row>
    <row r="29" spans="1:17" ht="54" customHeight="1">
      <c r="A29" s="72" t="s">
        <v>140</v>
      </c>
      <c r="B29" s="95" t="s">
        <v>121</v>
      </c>
      <c r="C29" s="76" t="s">
        <v>187</v>
      </c>
      <c r="D29" s="35" t="s">
        <v>19</v>
      </c>
      <c r="E29" s="52">
        <f>E32+E33+E34+E35+E36+E30+E31</f>
        <v>86.2516</v>
      </c>
      <c r="F29" s="52">
        <f>F32+F33+F34+F35+F36+F30+F31</f>
        <v>86.2516</v>
      </c>
      <c r="G29" s="52">
        <f>G32+G33+G34+G35+G36+G30+G31</f>
        <v>0</v>
      </c>
      <c r="H29" s="52">
        <f>H32+H33+H34+H35+H36+H30+H31</f>
        <v>0</v>
      </c>
      <c r="I29" s="52">
        <f>I32+I33+I34+I35+I36+I30+I31</f>
        <v>0</v>
      </c>
      <c r="J29" s="86" t="s">
        <v>168</v>
      </c>
      <c r="K29" s="86"/>
      <c r="L29" s="86"/>
      <c r="M29" s="97" t="s">
        <v>171</v>
      </c>
      <c r="N29" s="97"/>
      <c r="O29" s="97"/>
      <c r="P29" s="97"/>
      <c r="Q29" s="97"/>
    </row>
    <row r="30" spans="1:17" ht="15">
      <c r="A30" s="73"/>
      <c r="B30" s="96"/>
      <c r="C30" s="77"/>
      <c r="D30" s="32">
        <v>2020</v>
      </c>
      <c r="E30" s="52">
        <f aca="true" t="shared" si="2" ref="E30:E36">F30+G30+H30+I30</f>
        <v>12.1388</v>
      </c>
      <c r="F30" s="52">
        <v>12.1388</v>
      </c>
      <c r="G30" s="52">
        <v>0</v>
      </c>
      <c r="H30" s="52">
        <v>0</v>
      </c>
      <c r="I30" s="52">
        <v>0</v>
      </c>
      <c r="J30" s="71">
        <f>N22</f>
        <v>87.6</v>
      </c>
      <c r="K30" s="71"/>
      <c r="L30" s="71"/>
      <c r="M30" s="106" t="str">
        <f>J22</f>
        <v>25,5(*0,51)</v>
      </c>
      <c r="N30" s="120"/>
      <c r="O30" s="120"/>
      <c r="P30" s="120"/>
      <c r="Q30" s="107"/>
    </row>
    <row r="31" spans="1:17" ht="15">
      <c r="A31" s="73"/>
      <c r="B31" s="96"/>
      <c r="C31" s="77"/>
      <c r="D31" s="32">
        <v>2021</v>
      </c>
      <c r="E31" s="52">
        <f t="shared" si="2"/>
        <v>11.0188</v>
      </c>
      <c r="F31" s="52">
        <v>11.0188</v>
      </c>
      <c r="G31" s="52">
        <f>G32</f>
        <v>0</v>
      </c>
      <c r="H31" s="52">
        <f>H32</f>
        <v>0</v>
      </c>
      <c r="I31" s="52">
        <f>I32</f>
        <v>0</v>
      </c>
      <c r="J31" s="71">
        <v>89.5</v>
      </c>
      <c r="K31" s="71"/>
      <c r="L31" s="71"/>
      <c r="M31" s="83" t="str">
        <f aca="true" t="shared" si="3" ref="M31:M36">J23</f>
        <v>25,5(*0)</v>
      </c>
      <c r="N31" s="83"/>
      <c r="O31" s="83"/>
      <c r="P31" s="83"/>
      <c r="Q31" s="83"/>
    </row>
    <row r="32" spans="1:17" ht="15">
      <c r="A32" s="73"/>
      <c r="B32" s="96"/>
      <c r="C32" s="77"/>
      <c r="D32" s="32">
        <v>2022</v>
      </c>
      <c r="E32" s="52">
        <f t="shared" si="2"/>
        <v>12.6188</v>
      </c>
      <c r="F32" s="52">
        <v>12.6188</v>
      </c>
      <c r="G32" s="52">
        <v>0</v>
      </c>
      <c r="H32" s="52">
        <v>0</v>
      </c>
      <c r="I32" s="52">
        <v>0</v>
      </c>
      <c r="J32" s="60">
        <v>89.7</v>
      </c>
      <c r="K32" s="61"/>
      <c r="L32" s="62"/>
      <c r="M32" s="83" t="str">
        <f t="shared" si="3"/>
        <v>25,5(*0)</v>
      </c>
      <c r="N32" s="83"/>
      <c r="O32" s="83"/>
      <c r="P32" s="83"/>
      <c r="Q32" s="83"/>
    </row>
    <row r="33" spans="1:17" ht="15">
      <c r="A33" s="73"/>
      <c r="B33" s="96"/>
      <c r="C33" s="77"/>
      <c r="D33" s="32">
        <v>2023</v>
      </c>
      <c r="E33" s="52">
        <f t="shared" si="2"/>
        <v>12.6188</v>
      </c>
      <c r="F33" s="52">
        <v>12.6188</v>
      </c>
      <c r="G33" s="52">
        <v>0</v>
      </c>
      <c r="H33" s="52">
        <v>0</v>
      </c>
      <c r="I33" s="52">
        <v>0</v>
      </c>
      <c r="J33" s="60">
        <v>89.7</v>
      </c>
      <c r="K33" s="61"/>
      <c r="L33" s="62"/>
      <c r="M33" s="83" t="str">
        <f t="shared" si="3"/>
        <v>25,5(*0)</v>
      </c>
      <c r="N33" s="83"/>
      <c r="O33" s="83"/>
      <c r="P33" s="83"/>
      <c r="Q33" s="83"/>
    </row>
    <row r="34" spans="1:17" ht="15">
      <c r="A34" s="73"/>
      <c r="B34" s="96"/>
      <c r="C34" s="77"/>
      <c r="D34" s="32">
        <v>2024</v>
      </c>
      <c r="E34" s="52">
        <f t="shared" si="2"/>
        <v>12.6188</v>
      </c>
      <c r="F34" s="52">
        <v>12.6188</v>
      </c>
      <c r="G34" s="52">
        <v>0</v>
      </c>
      <c r="H34" s="52">
        <v>0</v>
      </c>
      <c r="I34" s="52">
        <v>0</v>
      </c>
      <c r="J34" s="60">
        <v>89.7</v>
      </c>
      <c r="K34" s="61"/>
      <c r="L34" s="62"/>
      <c r="M34" s="83" t="str">
        <f t="shared" si="3"/>
        <v>25,5(*0)</v>
      </c>
      <c r="N34" s="83"/>
      <c r="O34" s="83"/>
      <c r="P34" s="83"/>
      <c r="Q34" s="83"/>
    </row>
    <row r="35" spans="1:17" ht="15">
      <c r="A35" s="73"/>
      <c r="B35" s="96"/>
      <c r="C35" s="77"/>
      <c r="D35" s="32">
        <v>2025</v>
      </c>
      <c r="E35" s="52">
        <f t="shared" si="2"/>
        <v>12.6188</v>
      </c>
      <c r="F35" s="52">
        <v>12.6188</v>
      </c>
      <c r="G35" s="52">
        <v>0</v>
      </c>
      <c r="H35" s="52">
        <v>0</v>
      </c>
      <c r="I35" s="52">
        <v>0</v>
      </c>
      <c r="J35" s="60">
        <v>89.7</v>
      </c>
      <c r="K35" s="61"/>
      <c r="L35" s="62"/>
      <c r="M35" s="83" t="str">
        <f t="shared" si="3"/>
        <v>25,5(*0)</v>
      </c>
      <c r="N35" s="83"/>
      <c r="O35" s="83"/>
      <c r="P35" s="83"/>
      <c r="Q35" s="83"/>
    </row>
    <row r="36" spans="1:17" ht="15">
      <c r="A36" s="73"/>
      <c r="B36" s="96"/>
      <c r="C36" s="77"/>
      <c r="D36" s="32">
        <v>2026</v>
      </c>
      <c r="E36" s="52">
        <f t="shared" si="2"/>
        <v>12.6188</v>
      </c>
      <c r="F36" s="52">
        <v>12.6188</v>
      </c>
      <c r="G36" s="52">
        <v>0</v>
      </c>
      <c r="H36" s="52">
        <v>0</v>
      </c>
      <c r="I36" s="52">
        <v>0</v>
      </c>
      <c r="J36" s="60">
        <v>89.7</v>
      </c>
      <c r="K36" s="61"/>
      <c r="L36" s="62"/>
      <c r="M36" s="83" t="str">
        <f t="shared" si="3"/>
        <v>25,5(*0)</v>
      </c>
      <c r="N36" s="83"/>
      <c r="O36" s="83"/>
      <c r="P36" s="83"/>
      <c r="Q36" s="83"/>
    </row>
    <row r="37" spans="1:17" ht="170.25" customHeight="1">
      <c r="A37" s="72" t="s">
        <v>141</v>
      </c>
      <c r="B37" s="95" t="s">
        <v>124</v>
      </c>
      <c r="C37" s="76" t="s">
        <v>186</v>
      </c>
      <c r="D37" s="35" t="s">
        <v>19</v>
      </c>
      <c r="E37" s="54">
        <f>E40+E41+E42+E43+E44+E38+E39</f>
        <v>28227.493200000004</v>
      </c>
      <c r="F37" s="54">
        <f>F40+F41+F42+F43+F44+F38+F39</f>
        <v>0</v>
      </c>
      <c r="G37" s="54">
        <f>G40+G41+G42+G43+G44+G38+G39</f>
        <v>28227.493200000004</v>
      </c>
      <c r="H37" s="54">
        <f>H40+H41+H42+H43+H44+H38+H39</f>
        <v>0</v>
      </c>
      <c r="I37" s="54">
        <f>I40+I41+I42+I43+I44+I38+I39</f>
        <v>0</v>
      </c>
      <c r="J37" s="46" t="s">
        <v>168</v>
      </c>
      <c r="K37" s="46" t="s">
        <v>184</v>
      </c>
      <c r="L37" s="47" t="s">
        <v>172</v>
      </c>
      <c r="M37" s="106" t="s">
        <v>169</v>
      </c>
      <c r="N37" s="107"/>
      <c r="O37" s="49" t="s">
        <v>185</v>
      </c>
      <c r="P37" s="106" t="s">
        <v>182</v>
      </c>
      <c r="Q37" s="107"/>
    </row>
    <row r="38" spans="1:17" ht="15">
      <c r="A38" s="73"/>
      <c r="B38" s="96"/>
      <c r="C38" s="77"/>
      <c r="D38" s="32">
        <v>2020</v>
      </c>
      <c r="E38" s="52">
        <f aca="true" t="shared" si="4" ref="E38:E44">F38+G38+H38+I38</f>
        <v>3842.7187</v>
      </c>
      <c r="F38" s="52">
        <v>0</v>
      </c>
      <c r="G38" s="52">
        <v>3842.7187</v>
      </c>
      <c r="H38" s="52">
        <v>0</v>
      </c>
      <c r="I38" s="52">
        <v>0</v>
      </c>
      <c r="J38" s="48">
        <f>J30</f>
        <v>87.6</v>
      </c>
      <c r="K38" s="45">
        <v>100</v>
      </c>
      <c r="L38" s="51">
        <v>43.5</v>
      </c>
      <c r="M38" s="132" t="s">
        <v>231</v>
      </c>
      <c r="N38" s="105"/>
      <c r="O38" s="50">
        <v>100</v>
      </c>
      <c r="P38" s="104" t="s">
        <v>183</v>
      </c>
      <c r="Q38" s="114"/>
    </row>
    <row r="39" spans="1:17" ht="15">
      <c r="A39" s="73"/>
      <c r="B39" s="96"/>
      <c r="C39" s="77"/>
      <c r="D39" s="32">
        <v>2021</v>
      </c>
      <c r="E39" s="52">
        <f t="shared" si="4"/>
        <v>4088.5358</v>
      </c>
      <c r="F39" s="52">
        <f>F40</f>
        <v>0</v>
      </c>
      <c r="G39" s="52">
        <v>4088.5358</v>
      </c>
      <c r="H39" s="52">
        <f>H40</f>
        <v>0</v>
      </c>
      <c r="I39" s="52">
        <f>I40</f>
        <v>0</v>
      </c>
      <c r="J39" s="48">
        <v>89.5</v>
      </c>
      <c r="K39" s="45">
        <v>100</v>
      </c>
      <c r="L39" s="51">
        <v>45.4</v>
      </c>
      <c r="M39" s="132" t="str">
        <f>M38</f>
        <v>24496; 28543 (29066)</v>
      </c>
      <c r="N39" s="105"/>
      <c r="O39" s="50">
        <f>O38</f>
        <v>100</v>
      </c>
      <c r="P39" s="104" t="str">
        <f>P38</f>
        <v>не менее 99</v>
      </c>
      <c r="Q39" s="114"/>
    </row>
    <row r="40" spans="1:17" ht="15">
      <c r="A40" s="73"/>
      <c r="B40" s="96"/>
      <c r="C40" s="77"/>
      <c r="D40" s="32">
        <v>2022</v>
      </c>
      <c r="E40" s="52">
        <f t="shared" si="4"/>
        <v>4332.1103</v>
      </c>
      <c r="F40" s="52">
        <v>0</v>
      </c>
      <c r="G40" s="52">
        <v>4332.1103</v>
      </c>
      <c r="H40" s="52">
        <v>0</v>
      </c>
      <c r="I40" s="52">
        <v>0</v>
      </c>
      <c r="J40" s="48">
        <v>89.7</v>
      </c>
      <c r="K40" s="45">
        <v>100</v>
      </c>
      <c r="L40" s="45">
        <v>46.8</v>
      </c>
      <c r="M40" s="132" t="str">
        <f>M39</f>
        <v>24496; 28543 (29066)</v>
      </c>
      <c r="N40" s="105"/>
      <c r="O40" s="50">
        <v>100</v>
      </c>
      <c r="P40" s="104" t="s">
        <v>183</v>
      </c>
      <c r="Q40" s="114"/>
    </row>
    <row r="41" spans="1:17" ht="15">
      <c r="A41" s="73"/>
      <c r="B41" s="96"/>
      <c r="C41" s="77"/>
      <c r="D41" s="32">
        <v>2023</v>
      </c>
      <c r="E41" s="52">
        <f t="shared" si="4"/>
        <v>3991.0321</v>
      </c>
      <c r="F41" s="52">
        <v>0</v>
      </c>
      <c r="G41" s="52">
        <v>3991.0321</v>
      </c>
      <c r="H41" s="52">
        <v>0</v>
      </c>
      <c r="I41" s="52">
        <v>0</v>
      </c>
      <c r="J41" s="48">
        <v>89.7</v>
      </c>
      <c r="K41" s="45">
        <v>100</v>
      </c>
      <c r="L41" s="45">
        <v>40.9</v>
      </c>
      <c r="M41" s="132" t="str">
        <f aca="true" t="shared" si="5" ref="L41:M44">M40</f>
        <v>24496; 28543 (29066)</v>
      </c>
      <c r="N41" s="105"/>
      <c r="O41" s="50">
        <f aca="true" t="shared" si="6" ref="O41:P44">O40</f>
        <v>100</v>
      </c>
      <c r="P41" s="104" t="str">
        <f t="shared" si="6"/>
        <v>не менее 99</v>
      </c>
      <c r="Q41" s="114"/>
    </row>
    <row r="42" spans="1:17" ht="15">
      <c r="A42" s="73"/>
      <c r="B42" s="96"/>
      <c r="C42" s="77"/>
      <c r="D42" s="32">
        <v>2024</v>
      </c>
      <c r="E42" s="52">
        <f t="shared" si="4"/>
        <v>3991.0321</v>
      </c>
      <c r="F42" s="52">
        <v>0</v>
      </c>
      <c r="G42" s="52">
        <v>3991.0321</v>
      </c>
      <c r="H42" s="52">
        <v>0</v>
      </c>
      <c r="I42" s="52">
        <v>0</v>
      </c>
      <c r="J42" s="48">
        <v>89.7</v>
      </c>
      <c r="K42" s="45">
        <v>100</v>
      </c>
      <c r="L42" s="45">
        <f t="shared" si="5"/>
        <v>40.9</v>
      </c>
      <c r="M42" s="104" t="str">
        <f t="shared" si="5"/>
        <v>24496; 28543 (29066)</v>
      </c>
      <c r="N42" s="114"/>
      <c r="O42" s="50">
        <f t="shared" si="6"/>
        <v>100</v>
      </c>
      <c r="P42" s="104" t="str">
        <f t="shared" si="6"/>
        <v>не менее 99</v>
      </c>
      <c r="Q42" s="114"/>
    </row>
    <row r="43" spans="1:17" ht="15">
      <c r="A43" s="73"/>
      <c r="B43" s="96"/>
      <c r="C43" s="77"/>
      <c r="D43" s="32">
        <v>2025</v>
      </c>
      <c r="E43" s="52">
        <f t="shared" si="4"/>
        <v>3991.0321</v>
      </c>
      <c r="F43" s="52">
        <v>0</v>
      </c>
      <c r="G43" s="52">
        <v>3991.0321</v>
      </c>
      <c r="H43" s="52">
        <v>0</v>
      </c>
      <c r="I43" s="52">
        <v>0</v>
      </c>
      <c r="J43" s="48">
        <v>89.7</v>
      </c>
      <c r="K43" s="45">
        <v>100</v>
      </c>
      <c r="L43" s="45">
        <f t="shared" si="5"/>
        <v>40.9</v>
      </c>
      <c r="M43" s="104" t="str">
        <f t="shared" si="5"/>
        <v>24496; 28543 (29066)</v>
      </c>
      <c r="N43" s="114"/>
      <c r="O43" s="50">
        <f t="shared" si="6"/>
        <v>100</v>
      </c>
      <c r="P43" s="104" t="str">
        <f t="shared" si="6"/>
        <v>не менее 99</v>
      </c>
      <c r="Q43" s="114"/>
    </row>
    <row r="44" spans="1:17" ht="15">
      <c r="A44" s="73"/>
      <c r="B44" s="96"/>
      <c r="C44" s="77"/>
      <c r="D44" s="32">
        <v>2026</v>
      </c>
      <c r="E44" s="52">
        <f t="shared" si="4"/>
        <v>3991.0321</v>
      </c>
      <c r="F44" s="52">
        <v>0</v>
      </c>
      <c r="G44" s="52">
        <v>3991.0321</v>
      </c>
      <c r="H44" s="52">
        <v>0</v>
      </c>
      <c r="I44" s="52">
        <v>0</v>
      </c>
      <c r="J44" s="48">
        <v>89.7</v>
      </c>
      <c r="K44" s="45">
        <v>100</v>
      </c>
      <c r="L44" s="45">
        <f t="shared" si="5"/>
        <v>40.9</v>
      </c>
      <c r="M44" s="104" t="str">
        <f t="shared" si="5"/>
        <v>24496; 28543 (29066)</v>
      </c>
      <c r="N44" s="114"/>
      <c r="O44" s="50">
        <f t="shared" si="6"/>
        <v>100</v>
      </c>
      <c r="P44" s="104" t="str">
        <f t="shared" si="6"/>
        <v>не менее 99</v>
      </c>
      <c r="Q44" s="114"/>
    </row>
    <row r="45" spans="1:17" ht="54" customHeight="1">
      <c r="A45" s="72" t="s">
        <v>142</v>
      </c>
      <c r="B45" s="74" t="s">
        <v>201</v>
      </c>
      <c r="C45" s="76" t="s">
        <v>186</v>
      </c>
      <c r="D45" s="35" t="s">
        <v>19</v>
      </c>
      <c r="E45" s="52">
        <f>SUM(E46:E52)</f>
        <v>31.7406</v>
      </c>
      <c r="F45" s="52">
        <f>SUM(F46:F52)</f>
        <v>0</v>
      </c>
      <c r="G45" s="52">
        <f>SUM(G46:G52)</f>
        <v>31.7406</v>
      </c>
      <c r="H45" s="52">
        <f>SUM(H46:H52)</f>
        <v>0</v>
      </c>
      <c r="I45" s="52">
        <f>SUM(I46:I52)</f>
        <v>0</v>
      </c>
      <c r="J45" s="71" t="s">
        <v>192</v>
      </c>
      <c r="K45" s="71"/>
      <c r="L45" s="71"/>
      <c r="M45" s="71"/>
      <c r="N45" s="71"/>
      <c r="O45" s="71"/>
      <c r="P45" s="71"/>
      <c r="Q45" s="71"/>
    </row>
    <row r="46" spans="1:17" ht="15">
      <c r="A46" s="73"/>
      <c r="B46" s="75"/>
      <c r="C46" s="77"/>
      <c r="D46" s="32">
        <v>2020</v>
      </c>
      <c r="E46" s="52">
        <f aca="true" t="shared" si="7" ref="E46:E52">F46+G46+H46+I46</f>
        <v>4.9502</v>
      </c>
      <c r="F46" s="52">
        <v>0</v>
      </c>
      <c r="G46" s="52">
        <v>4.9502</v>
      </c>
      <c r="H46" s="52">
        <v>0</v>
      </c>
      <c r="I46" s="52">
        <v>0</v>
      </c>
      <c r="J46" s="70">
        <v>100</v>
      </c>
      <c r="K46" s="70"/>
      <c r="L46" s="70"/>
      <c r="M46" s="70"/>
      <c r="N46" s="70"/>
      <c r="O46" s="70"/>
      <c r="P46" s="70"/>
      <c r="Q46" s="70"/>
    </row>
    <row r="47" spans="1:17" ht="15">
      <c r="A47" s="73"/>
      <c r="B47" s="75"/>
      <c r="C47" s="77"/>
      <c r="D47" s="32">
        <v>2021</v>
      </c>
      <c r="E47" s="52">
        <f t="shared" si="7"/>
        <v>4.9502</v>
      </c>
      <c r="F47" s="52">
        <v>0</v>
      </c>
      <c r="G47" s="52">
        <v>4.9502</v>
      </c>
      <c r="H47" s="52">
        <v>0</v>
      </c>
      <c r="I47" s="52">
        <v>0</v>
      </c>
      <c r="J47" s="70">
        <v>100</v>
      </c>
      <c r="K47" s="70"/>
      <c r="L47" s="70"/>
      <c r="M47" s="70"/>
      <c r="N47" s="70"/>
      <c r="O47" s="70"/>
      <c r="P47" s="70"/>
      <c r="Q47" s="70"/>
    </row>
    <row r="48" spans="1:17" ht="15">
      <c r="A48" s="73"/>
      <c r="B48" s="75"/>
      <c r="C48" s="77"/>
      <c r="D48" s="32">
        <v>2022</v>
      </c>
      <c r="E48" s="52">
        <f t="shared" si="7"/>
        <v>4.9502</v>
      </c>
      <c r="F48" s="52">
        <v>0</v>
      </c>
      <c r="G48" s="52">
        <v>4.9502</v>
      </c>
      <c r="H48" s="52">
        <v>0</v>
      </c>
      <c r="I48" s="52">
        <v>0</v>
      </c>
      <c r="J48" s="70">
        <v>100</v>
      </c>
      <c r="K48" s="70"/>
      <c r="L48" s="70"/>
      <c r="M48" s="70"/>
      <c r="N48" s="70"/>
      <c r="O48" s="70"/>
      <c r="P48" s="70"/>
      <c r="Q48" s="70"/>
    </row>
    <row r="49" spans="1:17" ht="15">
      <c r="A49" s="73"/>
      <c r="B49" s="75"/>
      <c r="C49" s="77"/>
      <c r="D49" s="32">
        <v>2023</v>
      </c>
      <c r="E49" s="52">
        <f t="shared" si="7"/>
        <v>4.2225</v>
      </c>
      <c r="F49" s="52">
        <v>0</v>
      </c>
      <c r="G49" s="52">
        <v>4.2225</v>
      </c>
      <c r="H49" s="52">
        <v>0</v>
      </c>
      <c r="I49" s="52">
        <v>0</v>
      </c>
      <c r="J49" s="70">
        <v>100</v>
      </c>
      <c r="K49" s="70"/>
      <c r="L49" s="70"/>
      <c r="M49" s="70"/>
      <c r="N49" s="70"/>
      <c r="O49" s="70"/>
      <c r="P49" s="70"/>
      <c r="Q49" s="70"/>
    </row>
    <row r="50" spans="1:17" ht="15">
      <c r="A50" s="73"/>
      <c r="B50" s="75"/>
      <c r="C50" s="77"/>
      <c r="D50" s="32">
        <v>2024</v>
      </c>
      <c r="E50" s="52">
        <f t="shared" si="7"/>
        <v>4.2225</v>
      </c>
      <c r="F50" s="52">
        <v>0</v>
      </c>
      <c r="G50" s="52">
        <v>4.2225</v>
      </c>
      <c r="H50" s="52">
        <v>0</v>
      </c>
      <c r="I50" s="52">
        <v>0</v>
      </c>
      <c r="J50" s="70">
        <v>100</v>
      </c>
      <c r="K50" s="70"/>
      <c r="L50" s="70"/>
      <c r="M50" s="70"/>
      <c r="N50" s="70"/>
      <c r="O50" s="70"/>
      <c r="P50" s="70"/>
      <c r="Q50" s="70"/>
    </row>
    <row r="51" spans="1:17" ht="15">
      <c r="A51" s="73"/>
      <c r="B51" s="75"/>
      <c r="C51" s="77"/>
      <c r="D51" s="32">
        <v>2025</v>
      </c>
      <c r="E51" s="52">
        <f t="shared" si="7"/>
        <v>4.2225</v>
      </c>
      <c r="F51" s="52">
        <v>0</v>
      </c>
      <c r="G51" s="52">
        <v>4.2225</v>
      </c>
      <c r="H51" s="52">
        <v>0</v>
      </c>
      <c r="I51" s="52">
        <v>0</v>
      </c>
      <c r="J51" s="70">
        <v>100</v>
      </c>
      <c r="K51" s="70"/>
      <c r="L51" s="70"/>
      <c r="M51" s="70"/>
      <c r="N51" s="70"/>
      <c r="O51" s="70"/>
      <c r="P51" s="70"/>
      <c r="Q51" s="70"/>
    </row>
    <row r="52" spans="1:17" ht="35.25" customHeight="1">
      <c r="A52" s="73"/>
      <c r="B52" s="75"/>
      <c r="C52" s="77"/>
      <c r="D52" s="32">
        <v>2026</v>
      </c>
      <c r="E52" s="52">
        <f t="shared" si="7"/>
        <v>4.2225</v>
      </c>
      <c r="F52" s="52">
        <v>0</v>
      </c>
      <c r="G52" s="52">
        <v>4.2225</v>
      </c>
      <c r="H52" s="52">
        <v>0</v>
      </c>
      <c r="I52" s="52">
        <v>0</v>
      </c>
      <c r="J52" s="70">
        <v>100</v>
      </c>
      <c r="K52" s="70"/>
      <c r="L52" s="70"/>
      <c r="M52" s="70"/>
      <c r="N52" s="70"/>
      <c r="O52" s="70"/>
      <c r="P52" s="70"/>
      <c r="Q52" s="70"/>
    </row>
    <row r="53" spans="1:17" ht="63" customHeight="1">
      <c r="A53" s="72" t="s">
        <v>143</v>
      </c>
      <c r="B53" s="95" t="s">
        <v>202</v>
      </c>
      <c r="C53" s="76" t="s">
        <v>186</v>
      </c>
      <c r="D53" s="35" t="s">
        <v>19</v>
      </c>
      <c r="E53" s="52">
        <f>E56+E57+E58+E59+E60+E54+E55</f>
        <v>2594.6301839999996</v>
      </c>
      <c r="F53" s="52">
        <f>F56+F57+F58+F59+F60+F54+F55</f>
        <v>2569.3881839999995</v>
      </c>
      <c r="G53" s="52">
        <f>G56+G57+G58+G59+G60+G54+G55</f>
        <v>25.241999999999997</v>
      </c>
      <c r="H53" s="52">
        <f>H56+H57+H58+H59+H60+H54+H55</f>
        <v>0</v>
      </c>
      <c r="I53" s="52">
        <f>I56+I57+I58+I59+I60+I54+I55</f>
        <v>0</v>
      </c>
      <c r="J53" s="86" t="s">
        <v>173</v>
      </c>
      <c r="K53" s="86"/>
      <c r="L53" s="86"/>
      <c r="M53" s="97" t="s">
        <v>172</v>
      </c>
      <c r="N53" s="97"/>
      <c r="O53" s="97" t="s">
        <v>174</v>
      </c>
      <c r="P53" s="97"/>
      <c r="Q53" s="97"/>
    </row>
    <row r="54" spans="1:17" ht="15">
      <c r="A54" s="73"/>
      <c r="B54" s="96"/>
      <c r="C54" s="77"/>
      <c r="D54" s="32">
        <v>2020</v>
      </c>
      <c r="E54" s="52">
        <f aca="true" t="shared" si="8" ref="E54:E60">F54+G54+H54+I54</f>
        <v>393.8256</v>
      </c>
      <c r="F54" s="52">
        <v>385.4116</v>
      </c>
      <c r="G54" s="52">
        <v>8.414</v>
      </c>
      <c r="H54" s="52">
        <v>0</v>
      </c>
      <c r="I54" s="52">
        <v>0</v>
      </c>
      <c r="J54" s="82" t="s">
        <v>215</v>
      </c>
      <c r="K54" s="82"/>
      <c r="L54" s="82"/>
      <c r="M54" s="106">
        <f>L38</f>
        <v>43.5</v>
      </c>
      <c r="N54" s="107"/>
      <c r="O54" s="83" t="s">
        <v>232</v>
      </c>
      <c r="P54" s="83"/>
      <c r="Q54" s="83"/>
    </row>
    <row r="55" spans="1:17" ht="15">
      <c r="A55" s="73"/>
      <c r="B55" s="96"/>
      <c r="C55" s="77"/>
      <c r="D55" s="32">
        <v>2021</v>
      </c>
      <c r="E55" s="52">
        <f t="shared" si="8"/>
        <v>409.33279999999996</v>
      </c>
      <c r="F55" s="52">
        <v>400.9188</v>
      </c>
      <c r="G55" s="52">
        <v>8.414</v>
      </c>
      <c r="H55" s="52">
        <f>H56</f>
        <v>0</v>
      </c>
      <c r="I55" s="52">
        <f>I56</f>
        <v>0</v>
      </c>
      <c r="J55" s="82" t="str">
        <f aca="true" t="shared" si="9" ref="J55:J60">J54</f>
        <v>не более 6,4</v>
      </c>
      <c r="K55" s="82"/>
      <c r="L55" s="82"/>
      <c r="M55" s="106">
        <f>L39</f>
        <v>45.4</v>
      </c>
      <c r="N55" s="107"/>
      <c r="O55" s="91" t="str">
        <f aca="true" t="shared" si="10" ref="O55:O60">O54</f>
        <v>28543 (29066)</v>
      </c>
      <c r="P55" s="92"/>
      <c r="Q55" s="93"/>
    </row>
    <row r="56" spans="1:17" ht="15">
      <c r="A56" s="73"/>
      <c r="B56" s="96"/>
      <c r="C56" s="77"/>
      <c r="D56" s="32">
        <v>2022</v>
      </c>
      <c r="E56" s="52">
        <f t="shared" si="8"/>
        <v>418.642</v>
      </c>
      <c r="F56" s="52">
        <v>410.228</v>
      </c>
      <c r="G56" s="52">
        <v>8.414</v>
      </c>
      <c r="H56" s="52">
        <v>0</v>
      </c>
      <c r="I56" s="52">
        <v>0</v>
      </c>
      <c r="J56" s="82" t="str">
        <f t="shared" si="9"/>
        <v>не более 6,4</v>
      </c>
      <c r="K56" s="82"/>
      <c r="L56" s="82"/>
      <c r="M56" s="85">
        <f>L40</f>
        <v>46.8</v>
      </c>
      <c r="N56" s="85"/>
      <c r="O56" s="83" t="str">
        <f t="shared" si="10"/>
        <v>28543 (29066)</v>
      </c>
      <c r="P56" s="83"/>
      <c r="Q56" s="83"/>
    </row>
    <row r="57" spans="1:17" ht="15">
      <c r="A57" s="73"/>
      <c r="B57" s="96"/>
      <c r="C57" s="77"/>
      <c r="D57" s="32">
        <v>2023</v>
      </c>
      <c r="E57" s="52">
        <f t="shared" si="8"/>
        <v>343.20744599999995</v>
      </c>
      <c r="F57" s="52">
        <v>343.20744599999995</v>
      </c>
      <c r="G57" s="52">
        <v>0</v>
      </c>
      <c r="H57" s="52">
        <v>0</v>
      </c>
      <c r="I57" s="52">
        <v>0</v>
      </c>
      <c r="J57" s="82" t="str">
        <f t="shared" si="9"/>
        <v>не более 6,4</v>
      </c>
      <c r="K57" s="82"/>
      <c r="L57" s="82"/>
      <c r="M57" s="85">
        <f>L41</f>
        <v>40.9</v>
      </c>
      <c r="N57" s="85"/>
      <c r="O57" s="91" t="str">
        <f t="shared" si="10"/>
        <v>28543 (29066)</v>
      </c>
      <c r="P57" s="92"/>
      <c r="Q57" s="93"/>
    </row>
    <row r="58" spans="1:17" ht="15">
      <c r="A58" s="73"/>
      <c r="B58" s="96"/>
      <c r="C58" s="77"/>
      <c r="D58" s="32">
        <v>2024</v>
      </c>
      <c r="E58" s="52">
        <f t="shared" si="8"/>
        <v>343.20744599999995</v>
      </c>
      <c r="F58" s="52">
        <v>343.20744599999995</v>
      </c>
      <c r="G58" s="52">
        <v>0</v>
      </c>
      <c r="H58" s="52">
        <v>0</v>
      </c>
      <c r="I58" s="52">
        <v>0</v>
      </c>
      <c r="J58" s="82" t="str">
        <f t="shared" si="9"/>
        <v>не более 6,4</v>
      </c>
      <c r="K58" s="82"/>
      <c r="L58" s="82"/>
      <c r="M58" s="101">
        <f>M57</f>
        <v>40.9</v>
      </c>
      <c r="N58" s="101"/>
      <c r="O58" s="91" t="str">
        <f t="shared" si="10"/>
        <v>28543 (29066)</v>
      </c>
      <c r="P58" s="92"/>
      <c r="Q58" s="93"/>
    </row>
    <row r="59" spans="1:17" ht="15">
      <c r="A59" s="73"/>
      <c r="B59" s="96"/>
      <c r="C59" s="77"/>
      <c r="D59" s="32">
        <v>2025</v>
      </c>
      <c r="E59" s="52">
        <f t="shared" si="8"/>
        <v>343.20744599999995</v>
      </c>
      <c r="F59" s="52">
        <v>343.20744599999995</v>
      </c>
      <c r="G59" s="52">
        <v>0</v>
      </c>
      <c r="H59" s="52">
        <v>0</v>
      </c>
      <c r="I59" s="52">
        <v>0</v>
      </c>
      <c r="J59" s="82" t="str">
        <f t="shared" si="9"/>
        <v>не более 6,4</v>
      </c>
      <c r="K59" s="82"/>
      <c r="L59" s="82"/>
      <c r="M59" s="104">
        <f>M58</f>
        <v>40.9</v>
      </c>
      <c r="N59" s="105"/>
      <c r="O59" s="91" t="str">
        <f t="shared" si="10"/>
        <v>28543 (29066)</v>
      </c>
      <c r="P59" s="92"/>
      <c r="Q59" s="93"/>
    </row>
    <row r="60" spans="1:17" ht="28.5" customHeight="1">
      <c r="A60" s="73"/>
      <c r="B60" s="96"/>
      <c r="C60" s="77"/>
      <c r="D60" s="32">
        <v>2026</v>
      </c>
      <c r="E60" s="52">
        <f t="shared" si="8"/>
        <v>343.20744599999995</v>
      </c>
      <c r="F60" s="52">
        <v>343.20744599999995</v>
      </c>
      <c r="G60" s="52">
        <v>0</v>
      </c>
      <c r="H60" s="52">
        <v>0</v>
      </c>
      <c r="I60" s="52">
        <v>0</v>
      </c>
      <c r="J60" s="82" t="str">
        <f t="shared" si="9"/>
        <v>не более 6,4</v>
      </c>
      <c r="K60" s="82"/>
      <c r="L60" s="82"/>
      <c r="M60" s="102">
        <f>M59</f>
        <v>40.9</v>
      </c>
      <c r="N60" s="103"/>
      <c r="O60" s="117" t="str">
        <f t="shared" si="10"/>
        <v>28543 (29066)</v>
      </c>
      <c r="P60" s="118"/>
      <c r="Q60" s="119"/>
    </row>
    <row r="61" spans="1:17" ht="21.75" customHeight="1">
      <c r="A61" s="72" t="s">
        <v>144</v>
      </c>
      <c r="B61" s="95" t="s">
        <v>203</v>
      </c>
      <c r="C61" s="76" t="s">
        <v>186</v>
      </c>
      <c r="D61" s="35" t="s">
        <v>19</v>
      </c>
      <c r="E61" s="52">
        <f>SUM(E62:E68)</f>
        <v>2750.290156</v>
      </c>
      <c r="F61" s="52">
        <f>SUM(F62:F68)</f>
        <v>2605.4471559999997</v>
      </c>
      <c r="G61" s="52">
        <f>SUM(G62:G68)</f>
        <v>144.84300000000002</v>
      </c>
      <c r="H61" s="52">
        <f>SUM(H62:H68)</f>
        <v>0</v>
      </c>
      <c r="I61" s="52">
        <f>SUM(I62:I68)</f>
        <v>0</v>
      </c>
      <c r="J61" s="134" t="s">
        <v>126</v>
      </c>
      <c r="K61" s="135"/>
      <c r="L61" s="135"/>
      <c r="M61" s="135"/>
      <c r="N61" s="135"/>
      <c r="O61" s="135"/>
      <c r="P61" s="135"/>
      <c r="Q61" s="136"/>
    </row>
    <row r="62" spans="1:17" ht="15">
      <c r="A62" s="73"/>
      <c r="B62" s="96"/>
      <c r="C62" s="77"/>
      <c r="D62" s="32">
        <v>2020</v>
      </c>
      <c r="E62" s="52">
        <f aca="true" t="shared" si="11" ref="E62:E68">F62+G62+H62+I62</f>
        <v>378.6162</v>
      </c>
      <c r="F62" s="52">
        <v>332.3616</v>
      </c>
      <c r="G62" s="52">
        <v>46.2546</v>
      </c>
      <c r="H62" s="52">
        <v>0</v>
      </c>
      <c r="I62" s="52">
        <v>0</v>
      </c>
      <c r="J62" s="137"/>
      <c r="K62" s="138"/>
      <c r="L62" s="138"/>
      <c r="M62" s="138"/>
      <c r="N62" s="138"/>
      <c r="O62" s="138"/>
      <c r="P62" s="138"/>
      <c r="Q62" s="139"/>
    </row>
    <row r="63" spans="1:17" ht="15">
      <c r="A63" s="73"/>
      <c r="B63" s="96"/>
      <c r="C63" s="77"/>
      <c r="D63" s="32">
        <v>2021</v>
      </c>
      <c r="E63" s="52">
        <f t="shared" si="11"/>
        <v>392.1798</v>
      </c>
      <c r="F63" s="52">
        <v>343.77</v>
      </c>
      <c r="G63" s="52">
        <v>48.4098</v>
      </c>
      <c r="H63" s="52">
        <f>H64</f>
        <v>0</v>
      </c>
      <c r="I63" s="52">
        <f>I64</f>
        <v>0</v>
      </c>
      <c r="J63" s="137"/>
      <c r="K63" s="138"/>
      <c r="L63" s="138"/>
      <c r="M63" s="138"/>
      <c r="N63" s="138"/>
      <c r="O63" s="138"/>
      <c r="P63" s="138"/>
      <c r="Q63" s="139"/>
    </row>
    <row r="64" spans="1:17" s="30" customFormat="1" ht="15">
      <c r="A64" s="73"/>
      <c r="B64" s="96"/>
      <c r="C64" s="77"/>
      <c r="D64" s="32">
        <v>2022</v>
      </c>
      <c r="E64" s="52">
        <f t="shared" si="11"/>
        <v>411.0521</v>
      </c>
      <c r="F64" s="52">
        <v>360.8735</v>
      </c>
      <c r="G64" s="52">
        <v>50.1786</v>
      </c>
      <c r="H64" s="52">
        <v>0</v>
      </c>
      <c r="I64" s="52">
        <v>0</v>
      </c>
      <c r="J64" s="137"/>
      <c r="K64" s="138"/>
      <c r="L64" s="138"/>
      <c r="M64" s="138"/>
      <c r="N64" s="138"/>
      <c r="O64" s="138"/>
      <c r="P64" s="138"/>
      <c r="Q64" s="139"/>
    </row>
    <row r="65" spans="1:17" s="30" customFormat="1" ht="15">
      <c r="A65" s="73"/>
      <c r="B65" s="96"/>
      <c r="C65" s="77"/>
      <c r="D65" s="32">
        <v>2023</v>
      </c>
      <c r="E65" s="52">
        <f t="shared" si="11"/>
        <v>392.110514</v>
      </c>
      <c r="F65" s="52">
        <v>392.110514</v>
      </c>
      <c r="G65" s="52">
        <v>0</v>
      </c>
      <c r="H65" s="52">
        <v>0</v>
      </c>
      <c r="I65" s="52">
        <v>0</v>
      </c>
      <c r="J65" s="137"/>
      <c r="K65" s="138"/>
      <c r="L65" s="138"/>
      <c r="M65" s="138"/>
      <c r="N65" s="138"/>
      <c r="O65" s="138"/>
      <c r="P65" s="138"/>
      <c r="Q65" s="139"/>
    </row>
    <row r="66" spans="1:17" s="30" customFormat="1" ht="15">
      <c r="A66" s="73"/>
      <c r="B66" s="96"/>
      <c r="C66" s="77"/>
      <c r="D66" s="32">
        <v>2024</v>
      </c>
      <c r="E66" s="52">
        <f t="shared" si="11"/>
        <v>392.110514</v>
      </c>
      <c r="F66" s="52">
        <v>392.110514</v>
      </c>
      <c r="G66" s="52">
        <v>0</v>
      </c>
      <c r="H66" s="52">
        <v>0</v>
      </c>
      <c r="I66" s="52">
        <v>0</v>
      </c>
      <c r="J66" s="137"/>
      <c r="K66" s="138"/>
      <c r="L66" s="138"/>
      <c r="M66" s="138"/>
      <c r="N66" s="138"/>
      <c r="O66" s="138"/>
      <c r="P66" s="138"/>
      <c r="Q66" s="139"/>
    </row>
    <row r="67" spans="1:17" s="30" customFormat="1" ht="15">
      <c r="A67" s="73"/>
      <c r="B67" s="96"/>
      <c r="C67" s="77"/>
      <c r="D67" s="32">
        <v>2025</v>
      </c>
      <c r="E67" s="52">
        <f t="shared" si="11"/>
        <v>392.110514</v>
      </c>
      <c r="F67" s="52">
        <v>392.110514</v>
      </c>
      <c r="G67" s="52">
        <v>0</v>
      </c>
      <c r="H67" s="52">
        <v>0</v>
      </c>
      <c r="I67" s="52">
        <v>0</v>
      </c>
      <c r="J67" s="137"/>
      <c r="K67" s="138"/>
      <c r="L67" s="138"/>
      <c r="M67" s="138"/>
      <c r="N67" s="138"/>
      <c r="O67" s="138"/>
      <c r="P67" s="138"/>
      <c r="Q67" s="139"/>
    </row>
    <row r="68" spans="1:17" s="30" customFormat="1" ht="69.75" customHeight="1">
      <c r="A68" s="73"/>
      <c r="B68" s="96"/>
      <c r="C68" s="77"/>
      <c r="D68" s="32">
        <v>2026</v>
      </c>
      <c r="E68" s="52">
        <f t="shared" si="11"/>
        <v>392.110514</v>
      </c>
      <c r="F68" s="52">
        <v>392.110514</v>
      </c>
      <c r="G68" s="52">
        <v>0</v>
      </c>
      <c r="H68" s="52">
        <v>0</v>
      </c>
      <c r="I68" s="52">
        <v>0</v>
      </c>
      <c r="J68" s="137"/>
      <c r="K68" s="138"/>
      <c r="L68" s="138"/>
      <c r="M68" s="138"/>
      <c r="N68" s="138"/>
      <c r="O68" s="138"/>
      <c r="P68" s="138"/>
      <c r="Q68" s="139"/>
    </row>
    <row r="69" spans="1:17" ht="39" customHeight="1">
      <c r="A69" s="72" t="s">
        <v>145</v>
      </c>
      <c r="B69" s="95" t="s">
        <v>204</v>
      </c>
      <c r="C69" s="76" t="s">
        <v>196</v>
      </c>
      <c r="D69" s="35" t="s">
        <v>19</v>
      </c>
      <c r="E69" s="52">
        <f>E72+E73+E74+E75+E76+E70+E71</f>
        <v>453.91706</v>
      </c>
      <c r="F69" s="52">
        <f>F72+F73+F74+F75+F76+F70+F71</f>
        <v>25.560499999999998</v>
      </c>
      <c r="G69" s="52">
        <f>G72+G73+G74+G75+G76+G70+G71</f>
        <v>428.35656</v>
      </c>
      <c r="H69" s="52">
        <f>H72+H73+H74+H75+H76+H70+H71</f>
        <v>0</v>
      </c>
      <c r="I69" s="52">
        <f>I72+I73+I74+I75+I76+I70+I71</f>
        <v>0</v>
      </c>
      <c r="J69" s="127" t="s">
        <v>235</v>
      </c>
      <c r="K69" s="127"/>
      <c r="L69" s="127"/>
      <c r="M69" s="127"/>
      <c r="N69" s="127" t="s">
        <v>236</v>
      </c>
      <c r="O69" s="127"/>
      <c r="P69" s="127"/>
      <c r="Q69" s="127"/>
    </row>
    <row r="70" spans="1:17" ht="15">
      <c r="A70" s="73"/>
      <c r="B70" s="96"/>
      <c r="C70" s="77"/>
      <c r="D70" s="32">
        <v>2020</v>
      </c>
      <c r="E70" s="52">
        <f aca="true" t="shared" si="12" ref="E70:E76">F70+G70+H70+I70</f>
        <v>70.0073</v>
      </c>
      <c r="F70" s="52">
        <f>3.5115+0.07</f>
        <v>3.5814999999999997</v>
      </c>
      <c r="G70" s="52">
        <f>27.9096+38.5162</f>
        <v>66.4258</v>
      </c>
      <c r="H70" s="52">
        <v>0</v>
      </c>
      <c r="I70" s="52">
        <v>0</v>
      </c>
      <c r="J70" s="82">
        <v>32</v>
      </c>
      <c r="K70" s="82"/>
      <c r="L70" s="82"/>
      <c r="M70" s="82"/>
      <c r="N70" s="82" t="s">
        <v>166</v>
      </c>
      <c r="O70" s="82"/>
      <c r="P70" s="82"/>
      <c r="Q70" s="82"/>
    </row>
    <row r="71" spans="1:17" ht="15">
      <c r="A71" s="73"/>
      <c r="B71" s="96"/>
      <c r="C71" s="77"/>
      <c r="D71" s="32">
        <v>2021</v>
      </c>
      <c r="E71" s="52">
        <f t="shared" si="12"/>
        <v>72.71509999999999</v>
      </c>
      <c r="F71" s="52">
        <f>3.5471+0.07</f>
        <v>3.6170999999999998</v>
      </c>
      <c r="G71" s="52">
        <f>29.0002+40.0978</f>
        <v>69.098</v>
      </c>
      <c r="H71" s="52">
        <v>0</v>
      </c>
      <c r="I71" s="52">
        <v>0</v>
      </c>
      <c r="J71" s="82">
        <f aca="true" t="shared" si="13" ref="J71:J76">J70</f>
        <v>32</v>
      </c>
      <c r="K71" s="82"/>
      <c r="L71" s="82"/>
      <c r="M71" s="82"/>
      <c r="N71" s="82" t="s">
        <v>166</v>
      </c>
      <c r="O71" s="82"/>
      <c r="P71" s="82"/>
      <c r="Q71" s="82"/>
    </row>
    <row r="72" spans="1:17" ht="15">
      <c r="A72" s="73"/>
      <c r="B72" s="96"/>
      <c r="C72" s="77"/>
      <c r="D72" s="32">
        <v>2022</v>
      </c>
      <c r="E72" s="52">
        <f t="shared" si="12"/>
        <v>75.5381</v>
      </c>
      <c r="F72" s="52">
        <f>3.6555+0.07</f>
        <v>3.7255</v>
      </c>
      <c r="G72" s="52">
        <f>30.1318+41.6808</f>
        <v>71.8126</v>
      </c>
      <c r="H72" s="52">
        <v>0</v>
      </c>
      <c r="I72" s="52">
        <v>0</v>
      </c>
      <c r="J72" s="82">
        <f t="shared" si="13"/>
        <v>32</v>
      </c>
      <c r="K72" s="82"/>
      <c r="L72" s="82"/>
      <c r="M72" s="82"/>
      <c r="N72" s="82" t="s">
        <v>166</v>
      </c>
      <c r="O72" s="82"/>
      <c r="P72" s="82"/>
      <c r="Q72" s="82"/>
    </row>
    <row r="73" spans="1:17" ht="15">
      <c r="A73" s="73"/>
      <c r="B73" s="96"/>
      <c r="C73" s="77"/>
      <c r="D73" s="32">
        <v>2023</v>
      </c>
      <c r="E73" s="52">
        <f>F73+G73+H73+I73</f>
        <v>58.91414</v>
      </c>
      <c r="F73" s="52">
        <v>3.6591</v>
      </c>
      <c r="G73" s="52">
        <v>55.25504</v>
      </c>
      <c r="H73" s="52">
        <v>0</v>
      </c>
      <c r="I73" s="52">
        <v>0</v>
      </c>
      <c r="J73" s="82">
        <f t="shared" si="13"/>
        <v>32</v>
      </c>
      <c r="K73" s="82"/>
      <c r="L73" s="82"/>
      <c r="M73" s="82"/>
      <c r="N73" s="82" t="s">
        <v>166</v>
      </c>
      <c r="O73" s="82"/>
      <c r="P73" s="82"/>
      <c r="Q73" s="82"/>
    </row>
    <row r="74" spans="1:17" ht="15">
      <c r="A74" s="73"/>
      <c r="B74" s="96"/>
      <c r="C74" s="77"/>
      <c r="D74" s="32">
        <v>2024</v>
      </c>
      <c r="E74" s="52">
        <f t="shared" si="12"/>
        <v>58.91414</v>
      </c>
      <c r="F74" s="52">
        <v>3.6591</v>
      </c>
      <c r="G74" s="52">
        <v>55.25504</v>
      </c>
      <c r="H74" s="52">
        <v>0</v>
      </c>
      <c r="I74" s="52">
        <v>0</v>
      </c>
      <c r="J74" s="82">
        <f t="shared" si="13"/>
        <v>32</v>
      </c>
      <c r="K74" s="82"/>
      <c r="L74" s="82"/>
      <c r="M74" s="82"/>
      <c r="N74" s="82" t="s">
        <v>166</v>
      </c>
      <c r="O74" s="82"/>
      <c r="P74" s="82"/>
      <c r="Q74" s="82"/>
    </row>
    <row r="75" spans="1:17" ht="15">
      <c r="A75" s="73"/>
      <c r="B75" s="96"/>
      <c r="C75" s="77"/>
      <c r="D75" s="32">
        <v>2025</v>
      </c>
      <c r="E75" s="52">
        <f t="shared" si="12"/>
        <v>58.91414</v>
      </c>
      <c r="F75" s="52">
        <v>3.6591</v>
      </c>
      <c r="G75" s="52">
        <v>55.25504</v>
      </c>
      <c r="H75" s="52">
        <v>0</v>
      </c>
      <c r="I75" s="52">
        <v>0</v>
      </c>
      <c r="J75" s="82">
        <f t="shared" si="13"/>
        <v>32</v>
      </c>
      <c r="K75" s="82"/>
      <c r="L75" s="82"/>
      <c r="M75" s="82"/>
      <c r="N75" s="82" t="s">
        <v>166</v>
      </c>
      <c r="O75" s="82"/>
      <c r="P75" s="82"/>
      <c r="Q75" s="82"/>
    </row>
    <row r="76" spans="1:17" ht="129" customHeight="1">
      <c r="A76" s="73"/>
      <c r="B76" s="96"/>
      <c r="C76" s="77"/>
      <c r="D76" s="32">
        <v>2026</v>
      </c>
      <c r="E76" s="52">
        <f t="shared" si="12"/>
        <v>58.91414</v>
      </c>
      <c r="F76" s="52">
        <v>3.6591</v>
      </c>
      <c r="G76" s="52">
        <v>55.25504</v>
      </c>
      <c r="H76" s="52">
        <v>0</v>
      </c>
      <c r="I76" s="52">
        <v>0</v>
      </c>
      <c r="J76" s="82">
        <f t="shared" si="13"/>
        <v>32</v>
      </c>
      <c r="K76" s="82"/>
      <c r="L76" s="82"/>
      <c r="M76" s="82"/>
      <c r="N76" s="82" t="s">
        <v>166</v>
      </c>
      <c r="O76" s="82"/>
      <c r="P76" s="82"/>
      <c r="Q76" s="82"/>
    </row>
    <row r="77" spans="1:17" s="30" customFormat="1" ht="15" customHeight="1">
      <c r="A77" s="72" t="s">
        <v>146</v>
      </c>
      <c r="B77" s="95" t="s">
        <v>205</v>
      </c>
      <c r="C77" s="76" t="s">
        <v>186</v>
      </c>
      <c r="D77" s="35" t="s">
        <v>19</v>
      </c>
      <c r="E77" s="52">
        <f>SUM(E78:E84)</f>
        <v>641.5296000000001</v>
      </c>
      <c r="F77" s="52">
        <f>SUM(F78:F84)</f>
        <v>641.5296000000001</v>
      </c>
      <c r="G77" s="52">
        <f>SUM(G78:G84)</f>
        <v>0</v>
      </c>
      <c r="H77" s="52">
        <f>SUM(H78:H84)</f>
        <v>0</v>
      </c>
      <c r="I77" s="52">
        <f>SUM(I78:I84)</f>
        <v>0</v>
      </c>
      <c r="J77" s="121" t="s">
        <v>126</v>
      </c>
      <c r="K77" s="122"/>
      <c r="L77" s="122"/>
      <c r="M77" s="122"/>
      <c r="N77" s="122"/>
      <c r="O77" s="122"/>
      <c r="P77" s="122"/>
      <c r="Q77" s="123"/>
    </row>
    <row r="78" spans="1:17" s="30" customFormat="1" ht="15" customHeight="1">
      <c r="A78" s="73"/>
      <c r="B78" s="96"/>
      <c r="C78" s="77"/>
      <c r="D78" s="32">
        <v>2020</v>
      </c>
      <c r="E78" s="52">
        <f aca="true" t="shared" si="14" ref="E78:E84">F78+G78+H78+I78</f>
        <v>90.9164</v>
      </c>
      <c r="F78" s="52">
        <v>90.9164</v>
      </c>
      <c r="G78" s="52">
        <v>0</v>
      </c>
      <c r="H78" s="52">
        <v>0</v>
      </c>
      <c r="I78" s="52">
        <v>0</v>
      </c>
      <c r="J78" s="124"/>
      <c r="K78" s="125"/>
      <c r="L78" s="125"/>
      <c r="M78" s="125"/>
      <c r="N78" s="125"/>
      <c r="O78" s="125"/>
      <c r="P78" s="125"/>
      <c r="Q78" s="126"/>
    </row>
    <row r="79" spans="1:17" s="30" customFormat="1" ht="15" customHeight="1">
      <c r="A79" s="73"/>
      <c r="B79" s="96"/>
      <c r="C79" s="77"/>
      <c r="D79" s="32">
        <v>2021</v>
      </c>
      <c r="E79" s="52">
        <f t="shared" si="14"/>
        <v>90.9164</v>
      </c>
      <c r="F79" s="52">
        <v>90.9164</v>
      </c>
      <c r="G79" s="52">
        <v>0</v>
      </c>
      <c r="H79" s="52">
        <v>0</v>
      </c>
      <c r="I79" s="52">
        <v>0</v>
      </c>
      <c r="J79" s="124"/>
      <c r="K79" s="125"/>
      <c r="L79" s="125"/>
      <c r="M79" s="125"/>
      <c r="N79" s="125"/>
      <c r="O79" s="125"/>
      <c r="P79" s="125"/>
      <c r="Q79" s="126"/>
    </row>
    <row r="80" spans="1:17" s="30" customFormat="1" ht="15">
      <c r="A80" s="73"/>
      <c r="B80" s="96"/>
      <c r="C80" s="77"/>
      <c r="D80" s="32">
        <v>2022</v>
      </c>
      <c r="E80" s="52">
        <f t="shared" si="14"/>
        <v>90.9164</v>
      </c>
      <c r="F80" s="52">
        <v>90.9164</v>
      </c>
      <c r="G80" s="52">
        <v>0</v>
      </c>
      <c r="H80" s="52">
        <v>0</v>
      </c>
      <c r="I80" s="52">
        <v>0</v>
      </c>
      <c r="J80" s="124"/>
      <c r="K80" s="125"/>
      <c r="L80" s="125"/>
      <c r="M80" s="125"/>
      <c r="N80" s="125"/>
      <c r="O80" s="125"/>
      <c r="P80" s="125"/>
      <c r="Q80" s="126"/>
    </row>
    <row r="81" spans="1:17" s="30" customFormat="1" ht="15">
      <c r="A81" s="73"/>
      <c r="B81" s="96"/>
      <c r="C81" s="77"/>
      <c r="D81" s="32">
        <v>2023</v>
      </c>
      <c r="E81" s="52">
        <f t="shared" si="14"/>
        <v>92.1951</v>
      </c>
      <c r="F81" s="52">
        <v>92.1951</v>
      </c>
      <c r="G81" s="52">
        <v>0</v>
      </c>
      <c r="H81" s="52">
        <v>0</v>
      </c>
      <c r="I81" s="52">
        <v>0</v>
      </c>
      <c r="J81" s="124"/>
      <c r="K81" s="125"/>
      <c r="L81" s="125"/>
      <c r="M81" s="125"/>
      <c r="N81" s="125"/>
      <c r="O81" s="125"/>
      <c r="P81" s="125"/>
      <c r="Q81" s="126"/>
    </row>
    <row r="82" spans="1:17" s="30" customFormat="1" ht="15">
      <c r="A82" s="73"/>
      <c r="B82" s="96"/>
      <c r="C82" s="77"/>
      <c r="D82" s="32">
        <v>2024</v>
      </c>
      <c r="E82" s="52">
        <f t="shared" si="14"/>
        <v>92.1951</v>
      </c>
      <c r="F82" s="52">
        <v>92.1951</v>
      </c>
      <c r="G82" s="52">
        <v>0</v>
      </c>
      <c r="H82" s="52">
        <v>0</v>
      </c>
      <c r="I82" s="52">
        <v>0</v>
      </c>
      <c r="J82" s="124"/>
      <c r="K82" s="125"/>
      <c r="L82" s="125"/>
      <c r="M82" s="125"/>
      <c r="N82" s="125"/>
      <c r="O82" s="125"/>
      <c r="P82" s="125"/>
      <c r="Q82" s="126"/>
    </row>
    <row r="83" spans="1:17" s="30" customFormat="1" ht="15">
      <c r="A83" s="73"/>
      <c r="B83" s="96"/>
      <c r="C83" s="77"/>
      <c r="D83" s="32">
        <v>2025</v>
      </c>
      <c r="E83" s="52">
        <f t="shared" si="14"/>
        <v>92.1951</v>
      </c>
      <c r="F83" s="52">
        <v>92.1951</v>
      </c>
      <c r="G83" s="52">
        <v>0</v>
      </c>
      <c r="H83" s="52">
        <v>0</v>
      </c>
      <c r="I83" s="52">
        <v>0</v>
      </c>
      <c r="J83" s="124"/>
      <c r="K83" s="125"/>
      <c r="L83" s="125"/>
      <c r="M83" s="125"/>
      <c r="N83" s="125"/>
      <c r="O83" s="125"/>
      <c r="P83" s="125"/>
      <c r="Q83" s="126"/>
    </row>
    <row r="84" spans="1:17" s="30" customFormat="1" ht="81" customHeight="1">
      <c r="A84" s="73"/>
      <c r="B84" s="96"/>
      <c r="C84" s="77"/>
      <c r="D84" s="32">
        <v>2026</v>
      </c>
      <c r="E84" s="52">
        <f t="shared" si="14"/>
        <v>92.1951</v>
      </c>
      <c r="F84" s="52">
        <v>92.1951</v>
      </c>
      <c r="G84" s="52">
        <v>0</v>
      </c>
      <c r="H84" s="52">
        <v>0</v>
      </c>
      <c r="I84" s="52">
        <v>0</v>
      </c>
      <c r="J84" s="124"/>
      <c r="K84" s="125"/>
      <c r="L84" s="125"/>
      <c r="M84" s="125"/>
      <c r="N84" s="125"/>
      <c r="O84" s="125"/>
      <c r="P84" s="125"/>
      <c r="Q84" s="126"/>
    </row>
    <row r="85" spans="1:17" ht="26.25" customHeight="1">
      <c r="A85" s="72" t="s">
        <v>147</v>
      </c>
      <c r="B85" s="95" t="s">
        <v>206</v>
      </c>
      <c r="C85" s="76" t="s">
        <v>186</v>
      </c>
      <c r="D85" s="35" t="s">
        <v>19</v>
      </c>
      <c r="E85" s="52">
        <f>SUM(E86:E92)</f>
        <v>460.2073</v>
      </c>
      <c r="F85" s="52">
        <f>SUM(F86:F92)</f>
        <v>460.2073</v>
      </c>
      <c r="G85" s="52">
        <f>SUM(G86:G92)</f>
        <v>0</v>
      </c>
      <c r="H85" s="52">
        <f>SUM(H86:H92)</f>
        <v>0</v>
      </c>
      <c r="I85" s="52">
        <f>SUM(I86:I92)</f>
        <v>0</v>
      </c>
      <c r="J85" s="127" t="s">
        <v>175</v>
      </c>
      <c r="K85" s="127"/>
      <c r="L85" s="127"/>
      <c r="M85" s="127"/>
      <c r="N85" s="127"/>
      <c r="O85" s="127"/>
      <c r="P85" s="127"/>
      <c r="Q85" s="127"/>
    </row>
    <row r="86" spans="1:17" ht="15">
      <c r="A86" s="73"/>
      <c r="B86" s="96"/>
      <c r="C86" s="77"/>
      <c r="D86" s="32">
        <v>2020</v>
      </c>
      <c r="E86" s="52">
        <f aca="true" t="shared" si="15" ref="E86:E92">F86+G86+H86+I86</f>
        <v>65.7439</v>
      </c>
      <c r="F86" s="52">
        <v>65.7439</v>
      </c>
      <c r="G86" s="52">
        <f>G88</f>
        <v>0</v>
      </c>
      <c r="H86" s="52">
        <f>H88</f>
        <v>0</v>
      </c>
      <c r="I86" s="52">
        <f>I88</f>
        <v>0</v>
      </c>
      <c r="J86" s="111">
        <v>83.8</v>
      </c>
      <c r="K86" s="112"/>
      <c r="L86" s="112"/>
      <c r="M86" s="112"/>
      <c r="N86" s="112"/>
      <c r="O86" s="112"/>
      <c r="P86" s="112"/>
      <c r="Q86" s="113"/>
    </row>
    <row r="87" spans="1:17" ht="15">
      <c r="A87" s="73"/>
      <c r="B87" s="96"/>
      <c r="C87" s="77"/>
      <c r="D87" s="32">
        <v>2021</v>
      </c>
      <c r="E87" s="52">
        <f t="shared" si="15"/>
        <v>65.7439</v>
      </c>
      <c r="F87" s="52">
        <f>F86</f>
        <v>65.7439</v>
      </c>
      <c r="G87" s="52">
        <f>G86</f>
        <v>0</v>
      </c>
      <c r="H87" s="52">
        <f>H86</f>
        <v>0</v>
      </c>
      <c r="I87" s="52">
        <f>I86</f>
        <v>0</v>
      </c>
      <c r="J87" s="111">
        <v>83.8</v>
      </c>
      <c r="K87" s="112"/>
      <c r="L87" s="112"/>
      <c r="M87" s="112"/>
      <c r="N87" s="112"/>
      <c r="O87" s="112"/>
      <c r="P87" s="112"/>
      <c r="Q87" s="113"/>
    </row>
    <row r="88" spans="1:17" ht="15">
      <c r="A88" s="73"/>
      <c r="B88" s="96"/>
      <c r="C88" s="77"/>
      <c r="D88" s="32">
        <v>2022</v>
      </c>
      <c r="E88" s="52">
        <f t="shared" si="15"/>
        <v>65.7439</v>
      </c>
      <c r="F88" s="52">
        <v>65.7439</v>
      </c>
      <c r="G88" s="52">
        <v>0</v>
      </c>
      <c r="H88" s="52">
        <v>0</v>
      </c>
      <c r="I88" s="52">
        <v>0</v>
      </c>
      <c r="J88" s="82">
        <v>83.8</v>
      </c>
      <c r="K88" s="82"/>
      <c r="L88" s="82"/>
      <c r="M88" s="82"/>
      <c r="N88" s="82"/>
      <c r="O88" s="82"/>
      <c r="P88" s="82"/>
      <c r="Q88" s="82"/>
    </row>
    <row r="89" spans="1:17" ht="15">
      <c r="A89" s="73"/>
      <c r="B89" s="96"/>
      <c r="C89" s="77"/>
      <c r="D89" s="32">
        <v>2023</v>
      </c>
      <c r="E89" s="52">
        <f t="shared" si="15"/>
        <v>65.7439</v>
      </c>
      <c r="F89" s="52">
        <v>65.7439</v>
      </c>
      <c r="G89" s="52">
        <v>0</v>
      </c>
      <c r="H89" s="52">
        <v>0</v>
      </c>
      <c r="I89" s="52">
        <v>0</v>
      </c>
      <c r="J89" s="82">
        <f>J88</f>
        <v>83.8</v>
      </c>
      <c r="K89" s="82"/>
      <c r="L89" s="82"/>
      <c r="M89" s="82"/>
      <c r="N89" s="82"/>
      <c r="O89" s="82"/>
      <c r="P89" s="82"/>
      <c r="Q89" s="82"/>
    </row>
    <row r="90" spans="1:17" ht="15">
      <c r="A90" s="73"/>
      <c r="B90" s="96"/>
      <c r="C90" s="77"/>
      <c r="D90" s="32">
        <v>2024</v>
      </c>
      <c r="E90" s="52">
        <f t="shared" si="15"/>
        <v>65.7439</v>
      </c>
      <c r="F90" s="52">
        <v>65.7439</v>
      </c>
      <c r="G90" s="52">
        <v>0</v>
      </c>
      <c r="H90" s="52">
        <v>0</v>
      </c>
      <c r="I90" s="52">
        <v>0</v>
      </c>
      <c r="J90" s="82">
        <f>J89</f>
        <v>83.8</v>
      </c>
      <c r="K90" s="82"/>
      <c r="L90" s="82"/>
      <c r="M90" s="82"/>
      <c r="N90" s="82"/>
      <c r="O90" s="82"/>
      <c r="P90" s="82"/>
      <c r="Q90" s="82"/>
    </row>
    <row r="91" spans="1:17" ht="15">
      <c r="A91" s="73"/>
      <c r="B91" s="96"/>
      <c r="C91" s="77"/>
      <c r="D91" s="32">
        <v>2025</v>
      </c>
      <c r="E91" s="52">
        <f t="shared" si="15"/>
        <v>65.7439</v>
      </c>
      <c r="F91" s="52">
        <v>65.7439</v>
      </c>
      <c r="G91" s="52">
        <v>0</v>
      </c>
      <c r="H91" s="52">
        <v>0</v>
      </c>
      <c r="I91" s="52">
        <v>0</v>
      </c>
      <c r="J91" s="82">
        <f>J90</f>
        <v>83.8</v>
      </c>
      <c r="K91" s="82"/>
      <c r="L91" s="82"/>
      <c r="M91" s="82"/>
      <c r="N91" s="82"/>
      <c r="O91" s="82"/>
      <c r="P91" s="82"/>
      <c r="Q91" s="82"/>
    </row>
    <row r="92" spans="1:17" ht="64.5" customHeight="1">
      <c r="A92" s="73"/>
      <c r="B92" s="96"/>
      <c r="C92" s="77"/>
      <c r="D92" s="32">
        <v>2026</v>
      </c>
      <c r="E92" s="52">
        <f t="shared" si="15"/>
        <v>65.7439</v>
      </c>
      <c r="F92" s="52">
        <v>65.7439</v>
      </c>
      <c r="G92" s="52">
        <v>0</v>
      </c>
      <c r="H92" s="52">
        <v>0</v>
      </c>
      <c r="I92" s="52">
        <v>0</v>
      </c>
      <c r="J92" s="82">
        <f>J91</f>
        <v>83.8</v>
      </c>
      <c r="K92" s="82"/>
      <c r="L92" s="82"/>
      <c r="M92" s="82"/>
      <c r="N92" s="82"/>
      <c r="O92" s="82"/>
      <c r="P92" s="82"/>
      <c r="Q92" s="82"/>
    </row>
    <row r="93" spans="1:17" ht="38.25" customHeight="1">
      <c r="A93" s="72" t="s">
        <v>148</v>
      </c>
      <c r="B93" s="95" t="s">
        <v>207</v>
      </c>
      <c r="C93" s="76" t="s">
        <v>186</v>
      </c>
      <c r="D93" s="35" t="s">
        <v>19</v>
      </c>
      <c r="E93" s="52">
        <f>E96+E97+E98+E99+E100+E94+E95</f>
        <v>180.20344000000003</v>
      </c>
      <c r="F93" s="52">
        <f>F96+F97+F98+F99+F100+F94+F95</f>
        <v>0</v>
      </c>
      <c r="G93" s="52">
        <f>G96+G97+G98+G99+G100+G94+G95</f>
        <v>180.20344000000003</v>
      </c>
      <c r="H93" s="52">
        <f>H96+H97+H98+H99+H100+H94+H95</f>
        <v>0</v>
      </c>
      <c r="I93" s="52">
        <f>I96+I97+I98+I99+I100+I94+I95</f>
        <v>0</v>
      </c>
      <c r="J93" s="111" t="s">
        <v>235</v>
      </c>
      <c r="K93" s="112"/>
      <c r="L93" s="112"/>
      <c r="M93" s="112"/>
      <c r="N93" s="112"/>
      <c r="O93" s="112"/>
      <c r="P93" s="112"/>
      <c r="Q93" s="113"/>
    </row>
    <row r="94" spans="1:17" ht="15">
      <c r="A94" s="73"/>
      <c r="B94" s="96"/>
      <c r="C94" s="77"/>
      <c r="D94" s="32">
        <v>2020</v>
      </c>
      <c r="E94" s="52">
        <f aca="true" t="shared" si="16" ref="E94:E100">F94+G94+H94+I94</f>
        <v>26.4561</v>
      </c>
      <c r="F94" s="52">
        <v>0</v>
      </c>
      <c r="G94" s="52">
        <v>26.4561</v>
      </c>
      <c r="H94" s="52">
        <v>0</v>
      </c>
      <c r="I94" s="52">
        <v>0</v>
      </c>
      <c r="J94" s="111">
        <f>J70</f>
        <v>32</v>
      </c>
      <c r="K94" s="112"/>
      <c r="L94" s="112"/>
      <c r="M94" s="112"/>
      <c r="N94" s="112"/>
      <c r="O94" s="112"/>
      <c r="P94" s="112"/>
      <c r="Q94" s="113"/>
    </row>
    <row r="95" spans="1:17" ht="15">
      <c r="A95" s="73"/>
      <c r="B95" s="96"/>
      <c r="C95" s="77"/>
      <c r="D95" s="32">
        <v>2021</v>
      </c>
      <c r="E95" s="52">
        <f t="shared" si="16"/>
        <v>27.4935</v>
      </c>
      <c r="F95" s="52">
        <v>0</v>
      </c>
      <c r="G95" s="52">
        <v>27.4935</v>
      </c>
      <c r="H95" s="52">
        <v>0</v>
      </c>
      <c r="I95" s="52">
        <v>0</v>
      </c>
      <c r="J95" s="111">
        <f aca="true" t="shared" si="17" ref="J95:J100">J71</f>
        <v>32</v>
      </c>
      <c r="K95" s="112"/>
      <c r="L95" s="112"/>
      <c r="M95" s="112"/>
      <c r="N95" s="112"/>
      <c r="O95" s="112"/>
      <c r="P95" s="112"/>
      <c r="Q95" s="113"/>
    </row>
    <row r="96" spans="1:17" ht="15">
      <c r="A96" s="73"/>
      <c r="B96" s="96"/>
      <c r="C96" s="77"/>
      <c r="D96" s="32">
        <v>2022</v>
      </c>
      <c r="E96" s="52">
        <f t="shared" si="16"/>
        <v>28.5312</v>
      </c>
      <c r="F96" s="52">
        <v>0</v>
      </c>
      <c r="G96" s="52">
        <v>28.5312</v>
      </c>
      <c r="H96" s="52">
        <v>0</v>
      </c>
      <c r="I96" s="52">
        <v>0</v>
      </c>
      <c r="J96" s="111">
        <f t="shared" si="17"/>
        <v>32</v>
      </c>
      <c r="K96" s="112"/>
      <c r="L96" s="112"/>
      <c r="M96" s="112"/>
      <c r="N96" s="112"/>
      <c r="O96" s="112"/>
      <c r="P96" s="112"/>
      <c r="Q96" s="113"/>
    </row>
    <row r="97" spans="1:17" ht="15" customHeight="1">
      <c r="A97" s="73"/>
      <c r="B97" s="96"/>
      <c r="C97" s="77"/>
      <c r="D97" s="32">
        <v>2023</v>
      </c>
      <c r="E97" s="52">
        <f t="shared" si="16"/>
        <v>24.43066</v>
      </c>
      <c r="F97" s="52">
        <v>0</v>
      </c>
      <c r="G97" s="52">
        <v>24.43066</v>
      </c>
      <c r="H97" s="52">
        <v>0</v>
      </c>
      <c r="I97" s="52">
        <v>0</v>
      </c>
      <c r="J97" s="111">
        <f t="shared" si="17"/>
        <v>32</v>
      </c>
      <c r="K97" s="112"/>
      <c r="L97" s="112"/>
      <c r="M97" s="112"/>
      <c r="N97" s="112"/>
      <c r="O97" s="112"/>
      <c r="P97" s="112"/>
      <c r="Q97" s="113"/>
    </row>
    <row r="98" spans="1:17" ht="15">
      <c r="A98" s="73"/>
      <c r="B98" s="96"/>
      <c r="C98" s="77"/>
      <c r="D98" s="32">
        <v>2024</v>
      </c>
      <c r="E98" s="52">
        <f t="shared" si="16"/>
        <v>24.43066</v>
      </c>
      <c r="F98" s="52">
        <v>0</v>
      </c>
      <c r="G98" s="52">
        <v>24.43066</v>
      </c>
      <c r="H98" s="52">
        <v>0</v>
      </c>
      <c r="I98" s="52">
        <v>0</v>
      </c>
      <c r="J98" s="111">
        <f t="shared" si="17"/>
        <v>32</v>
      </c>
      <c r="K98" s="112"/>
      <c r="L98" s="112"/>
      <c r="M98" s="112"/>
      <c r="N98" s="112"/>
      <c r="O98" s="112"/>
      <c r="P98" s="112"/>
      <c r="Q98" s="113"/>
    </row>
    <row r="99" spans="1:17" ht="15">
      <c r="A99" s="73"/>
      <c r="B99" s="96"/>
      <c r="C99" s="77"/>
      <c r="D99" s="32">
        <v>2025</v>
      </c>
      <c r="E99" s="52">
        <f t="shared" si="16"/>
        <v>24.43066</v>
      </c>
      <c r="F99" s="52">
        <v>0</v>
      </c>
      <c r="G99" s="52">
        <v>24.43066</v>
      </c>
      <c r="H99" s="52">
        <v>0</v>
      </c>
      <c r="I99" s="52">
        <v>0</v>
      </c>
      <c r="J99" s="111">
        <f t="shared" si="17"/>
        <v>32</v>
      </c>
      <c r="K99" s="112"/>
      <c r="L99" s="112"/>
      <c r="M99" s="112"/>
      <c r="N99" s="112"/>
      <c r="O99" s="112"/>
      <c r="P99" s="112"/>
      <c r="Q99" s="113"/>
    </row>
    <row r="100" spans="1:17" ht="55.5" customHeight="1">
      <c r="A100" s="73"/>
      <c r="B100" s="96"/>
      <c r="C100" s="77"/>
      <c r="D100" s="32">
        <v>2026</v>
      </c>
      <c r="E100" s="52">
        <f t="shared" si="16"/>
        <v>24.43066</v>
      </c>
      <c r="F100" s="52">
        <v>0</v>
      </c>
      <c r="G100" s="52">
        <v>24.43066</v>
      </c>
      <c r="H100" s="52">
        <v>0</v>
      </c>
      <c r="I100" s="52">
        <v>0</v>
      </c>
      <c r="J100" s="111">
        <f t="shared" si="17"/>
        <v>32</v>
      </c>
      <c r="K100" s="112"/>
      <c r="L100" s="112"/>
      <c r="M100" s="112"/>
      <c r="N100" s="112"/>
      <c r="O100" s="112"/>
      <c r="P100" s="112"/>
      <c r="Q100" s="113"/>
    </row>
    <row r="101" spans="1:17" ht="25.5" customHeight="1">
      <c r="A101" s="72" t="s">
        <v>149</v>
      </c>
      <c r="B101" s="95" t="s">
        <v>208</v>
      </c>
      <c r="C101" s="76" t="s">
        <v>186</v>
      </c>
      <c r="D101" s="35" t="s">
        <v>19</v>
      </c>
      <c r="E101" s="55">
        <f>SUM(E102:E108)</f>
        <v>114.80099999999999</v>
      </c>
      <c r="F101" s="55">
        <f>SUM(F102:F108)</f>
        <v>114.80099999999999</v>
      </c>
      <c r="G101" s="55">
        <f>SUM(G102:G108)</f>
        <v>0</v>
      </c>
      <c r="H101" s="55">
        <f>SUM(H102:H108)</f>
        <v>0</v>
      </c>
      <c r="I101" s="55">
        <f>SUM(I102:I108)</f>
        <v>0</v>
      </c>
      <c r="J101" s="90" t="s">
        <v>176</v>
      </c>
      <c r="K101" s="90"/>
      <c r="L101" s="90"/>
      <c r="M101" s="90"/>
      <c r="N101" s="90"/>
      <c r="O101" s="90"/>
      <c r="P101" s="90"/>
      <c r="Q101" s="90"/>
    </row>
    <row r="102" spans="1:17" ht="15">
      <c r="A102" s="73"/>
      <c r="B102" s="96"/>
      <c r="C102" s="77"/>
      <c r="D102" s="32">
        <v>2020</v>
      </c>
      <c r="E102" s="55">
        <f aca="true" t="shared" si="18" ref="E102:E108">F102+G102+H102+I102</f>
        <v>21.3122</v>
      </c>
      <c r="F102" s="55">
        <v>21.3122</v>
      </c>
      <c r="G102" s="55">
        <v>0</v>
      </c>
      <c r="H102" s="55">
        <v>0</v>
      </c>
      <c r="I102" s="55">
        <v>0</v>
      </c>
      <c r="J102" s="108">
        <v>15.2</v>
      </c>
      <c r="K102" s="109"/>
      <c r="L102" s="109"/>
      <c r="M102" s="109"/>
      <c r="N102" s="109"/>
      <c r="O102" s="109"/>
      <c r="P102" s="109"/>
      <c r="Q102" s="110"/>
    </row>
    <row r="103" spans="1:17" ht="15">
      <c r="A103" s="73"/>
      <c r="B103" s="96"/>
      <c r="C103" s="77"/>
      <c r="D103" s="32">
        <v>2021</v>
      </c>
      <c r="E103" s="55">
        <f t="shared" si="18"/>
        <v>0</v>
      </c>
      <c r="F103" s="55">
        <v>0</v>
      </c>
      <c r="G103" s="55">
        <v>0</v>
      </c>
      <c r="H103" s="55">
        <v>0</v>
      </c>
      <c r="I103" s="55">
        <v>0</v>
      </c>
      <c r="J103" s="108">
        <v>15.2</v>
      </c>
      <c r="K103" s="109"/>
      <c r="L103" s="109"/>
      <c r="M103" s="109"/>
      <c r="N103" s="109"/>
      <c r="O103" s="109"/>
      <c r="P103" s="109"/>
      <c r="Q103" s="110"/>
    </row>
    <row r="104" spans="1:17" ht="15.75" customHeight="1">
      <c r="A104" s="73"/>
      <c r="B104" s="96"/>
      <c r="C104" s="77"/>
      <c r="D104" s="32">
        <v>2022</v>
      </c>
      <c r="E104" s="55">
        <f t="shared" si="18"/>
        <v>0</v>
      </c>
      <c r="F104" s="55">
        <v>0</v>
      </c>
      <c r="G104" s="55">
        <v>0</v>
      </c>
      <c r="H104" s="55">
        <v>0</v>
      </c>
      <c r="I104" s="55">
        <v>0</v>
      </c>
      <c r="J104" s="82">
        <v>15.2</v>
      </c>
      <c r="K104" s="82"/>
      <c r="L104" s="82"/>
      <c r="M104" s="82"/>
      <c r="N104" s="82"/>
      <c r="O104" s="82"/>
      <c r="P104" s="82"/>
      <c r="Q104" s="82"/>
    </row>
    <row r="105" spans="1:17" ht="15.75" customHeight="1">
      <c r="A105" s="73"/>
      <c r="B105" s="96"/>
      <c r="C105" s="77"/>
      <c r="D105" s="32">
        <v>2023</v>
      </c>
      <c r="E105" s="55">
        <f t="shared" si="18"/>
        <v>23.3722</v>
      </c>
      <c r="F105" s="55">
        <v>23.3722</v>
      </c>
      <c r="G105" s="55">
        <v>0</v>
      </c>
      <c r="H105" s="55">
        <v>0</v>
      </c>
      <c r="I105" s="55">
        <v>0</v>
      </c>
      <c r="J105" s="82">
        <v>15.2</v>
      </c>
      <c r="K105" s="82"/>
      <c r="L105" s="82"/>
      <c r="M105" s="82"/>
      <c r="N105" s="82"/>
      <c r="O105" s="82"/>
      <c r="P105" s="82"/>
      <c r="Q105" s="82"/>
    </row>
    <row r="106" spans="1:17" ht="15.75" customHeight="1">
      <c r="A106" s="73"/>
      <c r="B106" s="96"/>
      <c r="C106" s="77"/>
      <c r="D106" s="32">
        <v>2024</v>
      </c>
      <c r="E106" s="55">
        <f t="shared" si="18"/>
        <v>23.3722</v>
      </c>
      <c r="F106" s="55">
        <v>23.3722</v>
      </c>
      <c r="G106" s="55">
        <v>0</v>
      </c>
      <c r="H106" s="55">
        <v>0</v>
      </c>
      <c r="I106" s="55">
        <v>0</v>
      </c>
      <c r="J106" s="82">
        <v>15.2</v>
      </c>
      <c r="K106" s="82"/>
      <c r="L106" s="82"/>
      <c r="M106" s="82"/>
      <c r="N106" s="82"/>
      <c r="O106" s="82"/>
      <c r="P106" s="82"/>
      <c r="Q106" s="82"/>
    </row>
    <row r="107" spans="1:17" ht="15.75" customHeight="1">
      <c r="A107" s="73"/>
      <c r="B107" s="96"/>
      <c r="C107" s="77"/>
      <c r="D107" s="32">
        <v>2025</v>
      </c>
      <c r="E107" s="55">
        <f t="shared" si="18"/>
        <v>23.3722</v>
      </c>
      <c r="F107" s="55">
        <v>23.3722</v>
      </c>
      <c r="G107" s="55">
        <v>0</v>
      </c>
      <c r="H107" s="55">
        <v>0</v>
      </c>
      <c r="I107" s="55">
        <v>0</v>
      </c>
      <c r="J107" s="82">
        <v>15.2</v>
      </c>
      <c r="K107" s="82"/>
      <c r="L107" s="82"/>
      <c r="M107" s="82"/>
      <c r="N107" s="82"/>
      <c r="O107" s="82"/>
      <c r="P107" s="82"/>
      <c r="Q107" s="82"/>
    </row>
    <row r="108" spans="1:17" ht="62.25" customHeight="1">
      <c r="A108" s="73"/>
      <c r="B108" s="96"/>
      <c r="C108" s="77"/>
      <c r="D108" s="32">
        <v>2026</v>
      </c>
      <c r="E108" s="55">
        <f t="shared" si="18"/>
        <v>23.3722</v>
      </c>
      <c r="F108" s="55">
        <v>23.3722</v>
      </c>
      <c r="G108" s="55">
        <v>0</v>
      </c>
      <c r="H108" s="55">
        <v>0</v>
      </c>
      <c r="I108" s="55">
        <v>0</v>
      </c>
      <c r="J108" s="82">
        <v>15.2</v>
      </c>
      <c r="K108" s="82"/>
      <c r="L108" s="82"/>
      <c r="M108" s="82"/>
      <c r="N108" s="82"/>
      <c r="O108" s="82"/>
      <c r="P108" s="82"/>
      <c r="Q108" s="82"/>
    </row>
    <row r="109" spans="1:17" ht="86.25" customHeight="1">
      <c r="A109" s="72" t="s">
        <v>150</v>
      </c>
      <c r="B109" s="95" t="s">
        <v>209</v>
      </c>
      <c r="C109" s="76" t="s">
        <v>186</v>
      </c>
      <c r="D109" s="35" t="s">
        <v>19</v>
      </c>
      <c r="E109" s="55">
        <f>E112+E113+E114+E115+E116+E110+E111</f>
        <v>344.81515</v>
      </c>
      <c r="F109" s="55">
        <f>F112+F113+F114+F115+F116+F110+F111</f>
        <v>322.34015</v>
      </c>
      <c r="G109" s="55">
        <f>G112+G113+G114+G115+G116+G110+G111</f>
        <v>22.475</v>
      </c>
      <c r="H109" s="55">
        <f>H112+H113+H114+H115+H116+H110+H111</f>
        <v>0</v>
      </c>
      <c r="I109" s="55">
        <f>I112+I113+I114+I115+I116+I110+I111</f>
        <v>0</v>
      </c>
      <c r="J109" s="116" t="s">
        <v>173</v>
      </c>
      <c r="K109" s="116"/>
      <c r="L109" s="97" t="s">
        <v>177</v>
      </c>
      <c r="M109" s="97"/>
      <c r="N109" s="97"/>
      <c r="O109" s="97" t="s">
        <v>178</v>
      </c>
      <c r="P109" s="97"/>
      <c r="Q109" s="97"/>
    </row>
    <row r="110" spans="1:17" ht="15">
      <c r="A110" s="73"/>
      <c r="B110" s="96"/>
      <c r="C110" s="77"/>
      <c r="D110" s="32">
        <v>2020</v>
      </c>
      <c r="E110" s="56">
        <f aca="true" t="shared" si="19" ref="E110:E116">F110+G110+H110+I110</f>
        <v>50.9826</v>
      </c>
      <c r="F110" s="56">
        <v>41.4306</v>
      </c>
      <c r="G110" s="56">
        <v>9.552</v>
      </c>
      <c r="H110" s="55">
        <v>0</v>
      </c>
      <c r="I110" s="55">
        <v>0</v>
      </c>
      <c r="J110" s="115" t="str">
        <f>J54</f>
        <v>не более 6,4</v>
      </c>
      <c r="K110" s="115"/>
      <c r="L110" s="106">
        <v>66.7</v>
      </c>
      <c r="M110" s="120"/>
      <c r="N110" s="107"/>
      <c r="O110" s="106">
        <v>33.3</v>
      </c>
      <c r="P110" s="120"/>
      <c r="Q110" s="107"/>
    </row>
    <row r="111" spans="1:17" ht="15">
      <c r="A111" s="73"/>
      <c r="B111" s="96"/>
      <c r="C111" s="77"/>
      <c r="D111" s="32">
        <v>2021</v>
      </c>
      <c r="E111" s="56">
        <f t="shared" si="19"/>
        <v>6.643750000000001</v>
      </c>
      <c r="F111" s="56">
        <v>1.32875</v>
      </c>
      <c r="G111" s="56">
        <v>5.315</v>
      </c>
      <c r="H111" s="55">
        <v>0</v>
      </c>
      <c r="I111" s="55">
        <v>0</v>
      </c>
      <c r="J111" s="115" t="str">
        <f aca="true" t="shared" si="20" ref="J111:J116">J110</f>
        <v>не более 6,4</v>
      </c>
      <c r="K111" s="115"/>
      <c r="L111" s="106">
        <v>66.7</v>
      </c>
      <c r="M111" s="120"/>
      <c r="N111" s="107"/>
      <c r="O111" s="106">
        <v>33.3</v>
      </c>
      <c r="P111" s="120"/>
      <c r="Q111" s="107"/>
    </row>
    <row r="112" spans="1:17" ht="15">
      <c r="A112" s="73"/>
      <c r="B112" s="96"/>
      <c r="C112" s="77"/>
      <c r="D112" s="32">
        <v>2022</v>
      </c>
      <c r="E112" s="56">
        <f t="shared" si="19"/>
        <v>9.51</v>
      </c>
      <c r="F112" s="56">
        <v>1.902</v>
      </c>
      <c r="G112" s="56">
        <v>7.608</v>
      </c>
      <c r="H112" s="55">
        <v>0</v>
      </c>
      <c r="I112" s="55">
        <v>0</v>
      </c>
      <c r="J112" s="115" t="str">
        <f t="shared" si="20"/>
        <v>не более 6,4</v>
      </c>
      <c r="K112" s="115"/>
      <c r="L112" s="83">
        <v>66.7</v>
      </c>
      <c r="M112" s="83"/>
      <c r="N112" s="83"/>
      <c r="O112" s="83">
        <v>33.3</v>
      </c>
      <c r="P112" s="83"/>
      <c r="Q112" s="83"/>
    </row>
    <row r="113" spans="1:17" ht="15">
      <c r="A113" s="73"/>
      <c r="B113" s="96"/>
      <c r="C113" s="77"/>
      <c r="D113" s="32">
        <v>2023</v>
      </c>
      <c r="E113" s="56">
        <f t="shared" si="19"/>
        <v>69.4197</v>
      </c>
      <c r="F113" s="56">
        <v>69.4197</v>
      </c>
      <c r="G113" s="56">
        <v>0</v>
      </c>
      <c r="H113" s="55">
        <v>0</v>
      </c>
      <c r="I113" s="55">
        <v>0</v>
      </c>
      <c r="J113" s="115" t="str">
        <f t="shared" si="20"/>
        <v>не более 6,4</v>
      </c>
      <c r="K113" s="115"/>
      <c r="L113" s="83">
        <v>66.7</v>
      </c>
      <c r="M113" s="83"/>
      <c r="N113" s="83"/>
      <c r="O113" s="83">
        <f>O112</f>
        <v>33.3</v>
      </c>
      <c r="P113" s="83"/>
      <c r="Q113" s="83"/>
    </row>
    <row r="114" spans="1:17" ht="15">
      <c r="A114" s="73"/>
      <c r="B114" s="96"/>
      <c r="C114" s="77"/>
      <c r="D114" s="32">
        <v>2024</v>
      </c>
      <c r="E114" s="56">
        <f t="shared" si="19"/>
        <v>69.4197</v>
      </c>
      <c r="F114" s="56">
        <v>69.4197</v>
      </c>
      <c r="G114" s="56">
        <v>0</v>
      </c>
      <c r="H114" s="55">
        <v>0</v>
      </c>
      <c r="I114" s="55">
        <v>0</v>
      </c>
      <c r="J114" s="115" t="str">
        <f t="shared" si="20"/>
        <v>не более 6,4</v>
      </c>
      <c r="K114" s="115"/>
      <c r="L114" s="83">
        <f>L113</f>
        <v>66.7</v>
      </c>
      <c r="M114" s="83"/>
      <c r="N114" s="83"/>
      <c r="O114" s="83">
        <f>O113</f>
        <v>33.3</v>
      </c>
      <c r="P114" s="83"/>
      <c r="Q114" s="83"/>
    </row>
    <row r="115" spans="1:17" ht="15">
      <c r="A115" s="73"/>
      <c r="B115" s="96"/>
      <c r="C115" s="77"/>
      <c r="D115" s="32">
        <v>2025</v>
      </c>
      <c r="E115" s="56">
        <f t="shared" si="19"/>
        <v>69.4197</v>
      </c>
      <c r="F115" s="56">
        <v>69.4197</v>
      </c>
      <c r="G115" s="56">
        <v>0</v>
      </c>
      <c r="H115" s="55">
        <v>0</v>
      </c>
      <c r="I115" s="55">
        <v>0</v>
      </c>
      <c r="J115" s="115" t="str">
        <f t="shared" si="20"/>
        <v>не более 6,4</v>
      </c>
      <c r="K115" s="115"/>
      <c r="L115" s="83">
        <f>L114</f>
        <v>66.7</v>
      </c>
      <c r="M115" s="83"/>
      <c r="N115" s="83"/>
      <c r="O115" s="83">
        <f>O114</f>
        <v>33.3</v>
      </c>
      <c r="P115" s="83"/>
      <c r="Q115" s="83"/>
    </row>
    <row r="116" spans="1:17" ht="15">
      <c r="A116" s="73"/>
      <c r="B116" s="96"/>
      <c r="C116" s="77"/>
      <c r="D116" s="32">
        <v>2026</v>
      </c>
      <c r="E116" s="56">
        <f t="shared" si="19"/>
        <v>69.4197</v>
      </c>
      <c r="F116" s="56">
        <v>69.4197</v>
      </c>
      <c r="G116" s="56">
        <v>0</v>
      </c>
      <c r="H116" s="55">
        <v>0</v>
      </c>
      <c r="I116" s="55">
        <v>0</v>
      </c>
      <c r="J116" s="115" t="str">
        <f t="shared" si="20"/>
        <v>не более 6,4</v>
      </c>
      <c r="K116" s="115"/>
      <c r="L116" s="83">
        <f>L115</f>
        <v>66.7</v>
      </c>
      <c r="M116" s="83"/>
      <c r="N116" s="83"/>
      <c r="O116" s="83">
        <f>O115</f>
        <v>33.3</v>
      </c>
      <c r="P116" s="83"/>
      <c r="Q116" s="83"/>
    </row>
    <row r="117" spans="1:17" ht="87.75" customHeight="1">
      <c r="A117" s="72" t="s">
        <v>151</v>
      </c>
      <c r="B117" s="95" t="s">
        <v>210</v>
      </c>
      <c r="C117" s="76" t="s">
        <v>188</v>
      </c>
      <c r="D117" s="35" t="s">
        <v>19</v>
      </c>
      <c r="E117" s="53">
        <f>E120+E121+E122+E123+E124+E118+E119</f>
        <v>1568.1646</v>
      </c>
      <c r="F117" s="53">
        <f>F120+F121+F122+F123+F124+F118+F119</f>
        <v>1392.9643</v>
      </c>
      <c r="G117" s="53">
        <f>G120+G121+G122+G123+G124+G118+G119</f>
        <v>175.2003</v>
      </c>
      <c r="H117" s="53">
        <f>H120+H121+H122+H123+H124+H118+H119</f>
        <v>0</v>
      </c>
      <c r="I117" s="53">
        <f>I120+I121+I122+I123+I124+I118+I119</f>
        <v>0</v>
      </c>
      <c r="J117" s="116" t="s">
        <v>176</v>
      </c>
      <c r="K117" s="116"/>
      <c r="L117" s="97" t="s">
        <v>177</v>
      </c>
      <c r="M117" s="97"/>
      <c r="N117" s="97"/>
      <c r="O117" s="97" t="s">
        <v>178</v>
      </c>
      <c r="P117" s="97"/>
      <c r="Q117" s="97"/>
    </row>
    <row r="118" spans="1:17" ht="15">
      <c r="A118" s="73"/>
      <c r="B118" s="96"/>
      <c r="C118" s="77"/>
      <c r="D118" s="32">
        <v>2020</v>
      </c>
      <c r="E118" s="53">
        <f aca="true" t="shared" si="21" ref="E118:E124">F118+G118+H118+I118</f>
        <v>226.1817</v>
      </c>
      <c r="F118" s="53">
        <v>167.7816</v>
      </c>
      <c r="G118" s="52">
        <v>58.4001</v>
      </c>
      <c r="H118" s="52">
        <v>0</v>
      </c>
      <c r="I118" s="52">
        <v>0</v>
      </c>
      <c r="J118" s="82">
        <f>J102</f>
        <v>15.2</v>
      </c>
      <c r="K118" s="82"/>
      <c r="L118" s="106">
        <f>L110</f>
        <v>66.7</v>
      </c>
      <c r="M118" s="120"/>
      <c r="N118" s="107"/>
      <c r="O118" s="106">
        <f>O110</f>
        <v>33.3</v>
      </c>
      <c r="P118" s="120"/>
      <c r="Q118" s="107"/>
    </row>
    <row r="119" spans="1:17" ht="15">
      <c r="A119" s="73"/>
      <c r="B119" s="96"/>
      <c r="C119" s="77"/>
      <c r="D119" s="32">
        <v>2021</v>
      </c>
      <c r="E119" s="53">
        <f t="shared" si="21"/>
        <v>234.72500000000002</v>
      </c>
      <c r="F119" s="53">
        <v>176.3249</v>
      </c>
      <c r="G119" s="52">
        <v>58.4001</v>
      </c>
      <c r="H119" s="52">
        <v>0</v>
      </c>
      <c r="I119" s="52">
        <v>0</v>
      </c>
      <c r="J119" s="82">
        <f aca="true" t="shared" si="22" ref="J119:J124">J103</f>
        <v>15.2</v>
      </c>
      <c r="K119" s="82"/>
      <c r="L119" s="106">
        <f aca="true" t="shared" si="23" ref="L119:L124">L111</f>
        <v>66.7</v>
      </c>
      <c r="M119" s="120"/>
      <c r="N119" s="107"/>
      <c r="O119" s="106">
        <f aca="true" t="shared" si="24" ref="O119:O124">O111</f>
        <v>33.3</v>
      </c>
      <c r="P119" s="120"/>
      <c r="Q119" s="107"/>
    </row>
    <row r="120" spans="1:17" ht="15">
      <c r="A120" s="73"/>
      <c r="B120" s="96"/>
      <c r="C120" s="77"/>
      <c r="D120" s="32">
        <v>2022</v>
      </c>
      <c r="E120" s="53">
        <f t="shared" si="21"/>
        <v>244.0119</v>
      </c>
      <c r="F120" s="53">
        <v>185.6118</v>
      </c>
      <c r="G120" s="52">
        <v>58.4001</v>
      </c>
      <c r="H120" s="52">
        <v>0</v>
      </c>
      <c r="I120" s="52">
        <v>0</v>
      </c>
      <c r="J120" s="82">
        <f t="shared" si="22"/>
        <v>15.2</v>
      </c>
      <c r="K120" s="82"/>
      <c r="L120" s="106">
        <f t="shared" si="23"/>
        <v>66.7</v>
      </c>
      <c r="M120" s="120"/>
      <c r="N120" s="107"/>
      <c r="O120" s="106">
        <f t="shared" si="24"/>
        <v>33.3</v>
      </c>
      <c r="P120" s="120"/>
      <c r="Q120" s="107"/>
    </row>
    <row r="121" spans="1:17" ht="15">
      <c r="A121" s="73"/>
      <c r="B121" s="96"/>
      <c r="C121" s="77"/>
      <c r="D121" s="32">
        <v>2023</v>
      </c>
      <c r="E121" s="53">
        <f t="shared" si="21"/>
        <v>215.8115</v>
      </c>
      <c r="F121" s="53">
        <v>215.8115</v>
      </c>
      <c r="G121" s="52">
        <v>0</v>
      </c>
      <c r="H121" s="52">
        <v>0</v>
      </c>
      <c r="I121" s="52">
        <v>0</v>
      </c>
      <c r="J121" s="82">
        <f t="shared" si="22"/>
        <v>15.2</v>
      </c>
      <c r="K121" s="82"/>
      <c r="L121" s="106">
        <f t="shared" si="23"/>
        <v>66.7</v>
      </c>
      <c r="M121" s="120"/>
      <c r="N121" s="107"/>
      <c r="O121" s="106">
        <f t="shared" si="24"/>
        <v>33.3</v>
      </c>
      <c r="P121" s="120"/>
      <c r="Q121" s="107"/>
    </row>
    <row r="122" spans="1:17" ht="15">
      <c r="A122" s="73"/>
      <c r="B122" s="96"/>
      <c r="C122" s="77"/>
      <c r="D122" s="32">
        <v>2024</v>
      </c>
      <c r="E122" s="53">
        <f t="shared" si="21"/>
        <v>215.8115</v>
      </c>
      <c r="F122" s="53">
        <v>215.8115</v>
      </c>
      <c r="G122" s="52">
        <v>0</v>
      </c>
      <c r="H122" s="52">
        <v>0</v>
      </c>
      <c r="I122" s="52">
        <v>0</v>
      </c>
      <c r="J122" s="82">
        <f t="shared" si="22"/>
        <v>15.2</v>
      </c>
      <c r="K122" s="82"/>
      <c r="L122" s="106">
        <f t="shared" si="23"/>
        <v>66.7</v>
      </c>
      <c r="M122" s="120"/>
      <c r="N122" s="107"/>
      <c r="O122" s="106">
        <f t="shared" si="24"/>
        <v>33.3</v>
      </c>
      <c r="P122" s="120"/>
      <c r="Q122" s="107"/>
    </row>
    <row r="123" spans="1:17" ht="15">
      <c r="A123" s="73"/>
      <c r="B123" s="96"/>
      <c r="C123" s="77"/>
      <c r="D123" s="32">
        <v>2025</v>
      </c>
      <c r="E123" s="53">
        <f t="shared" si="21"/>
        <v>215.8115</v>
      </c>
      <c r="F123" s="53">
        <v>215.8115</v>
      </c>
      <c r="G123" s="52">
        <v>0</v>
      </c>
      <c r="H123" s="52">
        <v>0</v>
      </c>
      <c r="I123" s="52">
        <v>0</v>
      </c>
      <c r="J123" s="82">
        <f t="shared" si="22"/>
        <v>15.2</v>
      </c>
      <c r="K123" s="82"/>
      <c r="L123" s="106">
        <f t="shared" si="23"/>
        <v>66.7</v>
      </c>
      <c r="M123" s="120"/>
      <c r="N123" s="107"/>
      <c r="O123" s="106">
        <f t="shared" si="24"/>
        <v>33.3</v>
      </c>
      <c r="P123" s="120"/>
      <c r="Q123" s="107"/>
    </row>
    <row r="124" spans="1:17" ht="15">
      <c r="A124" s="73"/>
      <c r="B124" s="96"/>
      <c r="C124" s="77"/>
      <c r="D124" s="32">
        <v>2026</v>
      </c>
      <c r="E124" s="53">
        <f t="shared" si="21"/>
        <v>215.8115</v>
      </c>
      <c r="F124" s="53">
        <v>215.8115</v>
      </c>
      <c r="G124" s="52">
        <v>0</v>
      </c>
      <c r="H124" s="52">
        <v>0</v>
      </c>
      <c r="I124" s="52">
        <v>0</v>
      </c>
      <c r="J124" s="82">
        <f t="shared" si="22"/>
        <v>15.2</v>
      </c>
      <c r="K124" s="82"/>
      <c r="L124" s="106">
        <f t="shared" si="23"/>
        <v>66.7</v>
      </c>
      <c r="M124" s="120"/>
      <c r="N124" s="107"/>
      <c r="O124" s="106">
        <f t="shared" si="24"/>
        <v>33.3</v>
      </c>
      <c r="P124" s="120"/>
      <c r="Q124" s="107"/>
    </row>
    <row r="125" spans="1:17" ht="99" customHeight="1">
      <c r="A125" s="72" t="s">
        <v>152</v>
      </c>
      <c r="B125" s="95" t="s">
        <v>211</v>
      </c>
      <c r="C125" s="76" t="s">
        <v>23</v>
      </c>
      <c r="D125" s="35" t="s">
        <v>19</v>
      </c>
      <c r="E125" s="52">
        <f>E128+E129+E130+E131+E132+E126+E127</f>
        <v>843.0971000000001</v>
      </c>
      <c r="F125" s="52">
        <f>F128+F129+F130+F131+F132+F126+F127</f>
        <v>0</v>
      </c>
      <c r="G125" s="52">
        <f>G128+G129+G130+G131+G132+G126+G127</f>
        <v>843.0971000000001</v>
      </c>
      <c r="H125" s="52">
        <f>H128+H129+H130+H131+H132+H126+H127</f>
        <v>0</v>
      </c>
      <c r="I125" s="52">
        <f>I128+I129+I130+I131+I132+I126+I127</f>
        <v>0</v>
      </c>
      <c r="J125" s="86" t="s">
        <v>180</v>
      </c>
      <c r="K125" s="86"/>
      <c r="L125" s="106" t="s">
        <v>179</v>
      </c>
      <c r="M125" s="120"/>
      <c r="N125" s="107"/>
      <c r="O125" s="106" t="s">
        <v>181</v>
      </c>
      <c r="P125" s="120"/>
      <c r="Q125" s="107"/>
    </row>
    <row r="126" spans="1:17" ht="15">
      <c r="A126" s="73"/>
      <c r="B126" s="96"/>
      <c r="C126" s="77"/>
      <c r="D126" s="32">
        <v>2020</v>
      </c>
      <c r="E126" s="52">
        <f aca="true" t="shared" si="25" ref="E126:E132">F126+G126+H126+I126</f>
        <v>109.9907</v>
      </c>
      <c r="F126" s="52">
        <v>0</v>
      </c>
      <c r="G126" s="52">
        <v>109.9907</v>
      </c>
      <c r="H126" s="52">
        <v>0</v>
      </c>
      <c r="I126" s="52">
        <v>0</v>
      </c>
      <c r="J126" s="70">
        <v>100</v>
      </c>
      <c r="K126" s="70"/>
      <c r="L126" s="83">
        <v>100</v>
      </c>
      <c r="M126" s="83"/>
      <c r="N126" s="83"/>
      <c r="O126" s="91">
        <v>100</v>
      </c>
      <c r="P126" s="92"/>
      <c r="Q126" s="93"/>
    </row>
    <row r="127" spans="1:17" ht="15">
      <c r="A127" s="73"/>
      <c r="B127" s="96"/>
      <c r="C127" s="77"/>
      <c r="D127" s="32">
        <v>2021</v>
      </c>
      <c r="E127" s="52">
        <f t="shared" si="25"/>
        <v>112.8998</v>
      </c>
      <c r="F127" s="52">
        <v>0</v>
      </c>
      <c r="G127" s="52">
        <v>112.8998</v>
      </c>
      <c r="H127" s="52">
        <v>0</v>
      </c>
      <c r="I127" s="52">
        <v>0</v>
      </c>
      <c r="J127" s="70">
        <v>100</v>
      </c>
      <c r="K127" s="70"/>
      <c r="L127" s="83">
        <v>100</v>
      </c>
      <c r="M127" s="83"/>
      <c r="N127" s="83"/>
      <c r="O127" s="91">
        <v>100</v>
      </c>
      <c r="P127" s="92"/>
      <c r="Q127" s="93"/>
    </row>
    <row r="128" spans="1:17" ht="14.25" customHeight="1">
      <c r="A128" s="73"/>
      <c r="B128" s="96"/>
      <c r="C128" s="77"/>
      <c r="D128" s="32">
        <v>2022</v>
      </c>
      <c r="E128" s="52">
        <f t="shared" si="25"/>
        <v>116.2402</v>
      </c>
      <c r="F128" s="52">
        <v>0</v>
      </c>
      <c r="G128" s="52">
        <v>116.2402</v>
      </c>
      <c r="H128" s="52">
        <v>0</v>
      </c>
      <c r="I128" s="52">
        <v>0</v>
      </c>
      <c r="J128" s="70">
        <v>100</v>
      </c>
      <c r="K128" s="70"/>
      <c r="L128" s="83">
        <v>100</v>
      </c>
      <c r="M128" s="83"/>
      <c r="N128" s="83"/>
      <c r="O128" s="91">
        <v>100</v>
      </c>
      <c r="P128" s="92"/>
      <c r="Q128" s="93"/>
    </row>
    <row r="129" spans="1:17" ht="12.75" customHeight="1">
      <c r="A129" s="73"/>
      <c r="B129" s="96"/>
      <c r="C129" s="77"/>
      <c r="D129" s="32">
        <v>2023</v>
      </c>
      <c r="E129" s="52">
        <f t="shared" si="25"/>
        <v>125.9916</v>
      </c>
      <c r="F129" s="52">
        <v>0</v>
      </c>
      <c r="G129" s="52">
        <v>125.9916</v>
      </c>
      <c r="H129" s="52">
        <v>0</v>
      </c>
      <c r="I129" s="52">
        <v>0</v>
      </c>
      <c r="J129" s="70">
        <v>100</v>
      </c>
      <c r="K129" s="70"/>
      <c r="L129" s="83">
        <v>100</v>
      </c>
      <c r="M129" s="83"/>
      <c r="N129" s="83"/>
      <c r="O129" s="91">
        <v>100</v>
      </c>
      <c r="P129" s="92"/>
      <c r="Q129" s="93"/>
    </row>
    <row r="130" spans="1:17" ht="14.25" customHeight="1">
      <c r="A130" s="73"/>
      <c r="B130" s="96"/>
      <c r="C130" s="77"/>
      <c r="D130" s="32">
        <v>2024</v>
      </c>
      <c r="E130" s="52">
        <f t="shared" si="25"/>
        <v>125.9916</v>
      </c>
      <c r="F130" s="52">
        <v>0</v>
      </c>
      <c r="G130" s="52">
        <v>125.9916</v>
      </c>
      <c r="H130" s="52">
        <v>0</v>
      </c>
      <c r="I130" s="52">
        <v>0</v>
      </c>
      <c r="J130" s="70">
        <v>100</v>
      </c>
      <c r="K130" s="70"/>
      <c r="L130" s="83">
        <v>100</v>
      </c>
      <c r="M130" s="83"/>
      <c r="N130" s="83"/>
      <c r="O130" s="91">
        <v>100</v>
      </c>
      <c r="P130" s="92"/>
      <c r="Q130" s="93"/>
    </row>
    <row r="131" spans="1:17" ht="14.25" customHeight="1">
      <c r="A131" s="73"/>
      <c r="B131" s="96"/>
      <c r="C131" s="77"/>
      <c r="D131" s="32">
        <v>2025</v>
      </c>
      <c r="E131" s="52">
        <f t="shared" si="25"/>
        <v>125.9916</v>
      </c>
      <c r="F131" s="52">
        <v>0</v>
      </c>
      <c r="G131" s="52">
        <v>125.9916</v>
      </c>
      <c r="H131" s="52">
        <v>0</v>
      </c>
      <c r="I131" s="52">
        <v>0</v>
      </c>
      <c r="J131" s="70">
        <v>100</v>
      </c>
      <c r="K131" s="70"/>
      <c r="L131" s="83">
        <v>100</v>
      </c>
      <c r="M131" s="83"/>
      <c r="N131" s="83"/>
      <c r="O131" s="91">
        <v>100</v>
      </c>
      <c r="P131" s="92"/>
      <c r="Q131" s="93"/>
    </row>
    <row r="132" spans="1:17" ht="12.75" customHeight="1">
      <c r="A132" s="73"/>
      <c r="B132" s="96"/>
      <c r="C132" s="77"/>
      <c r="D132" s="32">
        <v>2026</v>
      </c>
      <c r="E132" s="52">
        <f t="shared" si="25"/>
        <v>125.9916</v>
      </c>
      <c r="F132" s="52">
        <v>0</v>
      </c>
      <c r="G132" s="52">
        <v>125.9916</v>
      </c>
      <c r="H132" s="52">
        <v>0</v>
      </c>
      <c r="I132" s="52">
        <v>0</v>
      </c>
      <c r="J132" s="70">
        <v>100</v>
      </c>
      <c r="K132" s="70"/>
      <c r="L132" s="83">
        <v>100</v>
      </c>
      <c r="M132" s="83"/>
      <c r="N132" s="83"/>
      <c r="O132" s="91">
        <v>100</v>
      </c>
      <c r="P132" s="92"/>
      <c r="Q132" s="93"/>
    </row>
    <row r="133" spans="1:17" ht="30.75" customHeight="1">
      <c r="A133" s="72" t="s">
        <v>153</v>
      </c>
      <c r="B133" s="74" t="s">
        <v>212</v>
      </c>
      <c r="C133" s="76" t="s">
        <v>23</v>
      </c>
      <c r="D133" s="35" t="s">
        <v>19</v>
      </c>
      <c r="E133" s="52">
        <f>SUM(E134:E140)</f>
        <v>427.6243</v>
      </c>
      <c r="F133" s="52">
        <f>SUM(F134:F140)</f>
        <v>0</v>
      </c>
      <c r="G133" s="52">
        <f>SUM(G134:G140)</f>
        <v>427.6243</v>
      </c>
      <c r="H133" s="52">
        <f>SUM(H134:H140)</f>
        <v>0</v>
      </c>
      <c r="I133" s="52">
        <f>SUM(I134:I140)</f>
        <v>0</v>
      </c>
      <c r="J133" s="82" t="s">
        <v>167</v>
      </c>
      <c r="K133" s="82"/>
      <c r="L133" s="82"/>
      <c r="M133" s="82"/>
      <c r="N133" s="82"/>
      <c r="O133" s="82"/>
      <c r="P133" s="82"/>
      <c r="Q133" s="82"/>
    </row>
    <row r="134" spans="1:17" ht="15">
      <c r="A134" s="73"/>
      <c r="B134" s="75"/>
      <c r="C134" s="77"/>
      <c r="D134" s="32">
        <v>2020</v>
      </c>
      <c r="E134" s="52">
        <f aca="true" t="shared" si="26" ref="E134:E140">F134+G134+H134+I134</f>
        <v>44.1633</v>
      </c>
      <c r="F134" s="52">
        <v>0</v>
      </c>
      <c r="G134" s="52">
        <v>44.1633</v>
      </c>
      <c r="H134" s="52">
        <v>0</v>
      </c>
      <c r="I134" s="52">
        <v>0</v>
      </c>
      <c r="J134" s="70">
        <v>100</v>
      </c>
      <c r="K134" s="70"/>
      <c r="L134" s="70"/>
      <c r="M134" s="70"/>
      <c r="N134" s="70"/>
      <c r="O134" s="70"/>
      <c r="P134" s="70"/>
      <c r="Q134" s="70"/>
    </row>
    <row r="135" spans="1:17" ht="15">
      <c r="A135" s="73"/>
      <c r="B135" s="75"/>
      <c r="C135" s="77"/>
      <c r="D135" s="32">
        <v>2021</v>
      </c>
      <c r="E135" s="52">
        <f t="shared" si="26"/>
        <v>44.5538</v>
      </c>
      <c r="F135" s="52">
        <v>0</v>
      </c>
      <c r="G135" s="52">
        <v>44.5538</v>
      </c>
      <c r="H135" s="52">
        <v>0</v>
      </c>
      <c r="I135" s="52">
        <v>0</v>
      </c>
      <c r="J135" s="70">
        <v>100</v>
      </c>
      <c r="K135" s="70"/>
      <c r="L135" s="70"/>
      <c r="M135" s="70"/>
      <c r="N135" s="70"/>
      <c r="O135" s="70"/>
      <c r="P135" s="70"/>
      <c r="Q135" s="70"/>
    </row>
    <row r="136" spans="1:17" ht="15">
      <c r="A136" s="73"/>
      <c r="B136" s="75"/>
      <c r="C136" s="77"/>
      <c r="D136" s="32">
        <v>2022</v>
      </c>
      <c r="E136" s="52">
        <f t="shared" si="26"/>
        <v>45.2804</v>
      </c>
      <c r="F136" s="52">
        <v>0</v>
      </c>
      <c r="G136" s="52">
        <v>45.2804</v>
      </c>
      <c r="H136" s="52">
        <v>0</v>
      </c>
      <c r="I136" s="52">
        <v>0</v>
      </c>
      <c r="J136" s="70">
        <v>100</v>
      </c>
      <c r="K136" s="70"/>
      <c r="L136" s="70"/>
      <c r="M136" s="70"/>
      <c r="N136" s="70"/>
      <c r="O136" s="70"/>
      <c r="P136" s="70"/>
      <c r="Q136" s="70"/>
    </row>
    <row r="137" spans="1:17" ht="15">
      <c r="A137" s="73"/>
      <c r="B137" s="75"/>
      <c r="C137" s="77"/>
      <c r="D137" s="32">
        <v>2023</v>
      </c>
      <c r="E137" s="52">
        <f t="shared" si="26"/>
        <v>73.4067</v>
      </c>
      <c r="F137" s="52">
        <v>0</v>
      </c>
      <c r="G137" s="52">
        <v>73.4067</v>
      </c>
      <c r="H137" s="52">
        <v>0</v>
      </c>
      <c r="I137" s="52">
        <v>0</v>
      </c>
      <c r="J137" s="70">
        <v>100</v>
      </c>
      <c r="K137" s="70"/>
      <c r="L137" s="70"/>
      <c r="M137" s="70"/>
      <c r="N137" s="70"/>
      <c r="O137" s="70"/>
      <c r="P137" s="70"/>
      <c r="Q137" s="70"/>
    </row>
    <row r="138" spans="1:17" ht="15">
      <c r="A138" s="73"/>
      <c r="B138" s="75"/>
      <c r="C138" s="77"/>
      <c r="D138" s="32">
        <v>2024</v>
      </c>
      <c r="E138" s="52">
        <f t="shared" si="26"/>
        <v>73.4067</v>
      </c>
      <c r="F138" s="52">
        <v>0</v>
      </c>
      <c r="G138" s="52">
        <v>73.4067</v>
      </c>
      <c r="H138" s="52">
        <v>0</v>
      </c>
      <c r="I138" s="52">
        <v>0</v>
      </c>
      <c r="J138" s="70">
        <v>100</v>
      </c>
      <c r="K138" s="70"/>
      <c r="L138" s="70"/>
      <c r="M138" s="70"/>
      <c r="N138" s="70"/>
      <c r="O138" s="70"/>
      <c r="P138" s="70"/>
      <c r="Q138" s="70"/>
    </row>
    <row r="139" spans="1:17" ht="15">
      <c r="A139" s="73"/>
      <c r="B139" s="75"/>
      <c r="C139" s="77"/>
      <c r="D139" s="32">
        <v>2025</v>
      </c>
      <c r="E139" s="52">
        <f t="shared" si="26"/>
        <v>73.4067</v>
      </c>
      <c r="F139" s="52">
        <v>0</v>
      </c>
      <c r="G139" s="52">
        <v>73.4067</v>
      </c>
      <c r="H139" s="52">
        <v>0</v>
      </c>
      <c r="I139" s="52">
        <v>0</v>
      </c>
      <c r="J139" s="70">
        <v>100</v>
      </c>
      <c r="K139" s="70"/>
      <c r="L139" s="70"/>
      <c r="M139" s="70"/>
      <c r="N139" s="70"/>
      <c r="O139" s="70"/>
      <c r="P139" s="70"/>
      <c r="Q139" s="70"/>
    </row>
    <row r="140" spans="1:17" ht="15">
      <c r="A140" s="73"/>
      <c r="B140" s="75"/>
      <c r="C140" s="77"/>
      <c r="D140" s="32">
        <v>2026</v>
      </c>
      <c r="E140" s="52">
        <f t="shared" si="26"/>
        <v>73.4067</v>
      </c>
      <c r="F140" s="52">
        <v>0</v>
      </c>
      <c r="G140" s="52">
        <v>73.4067</v>
      </c>
      <c r="H140" s="52">
        <v>0</v>
      </c>
      <c r="I140" s="52">
        <v>0</v>
      </c>
      <c r="J140" s="70">
        <v>100</v>
      </c>
      <c r="K140" s="70"/>
      <c r="L140" s="70"/>
      <c r="M140" s="70"/>
      <c r="N140" s="70"/>
      <c r="O140" s="70"/>
      <c r="P140" s="70"/>
      <c r="Q140" s="70"/>
    </row>
    <row r="141" spans="1:17" s="30" customFormat="1" ht="15" customHeight="1">
      <c r="A141" s="72" t="s">
        <v>156</v>
      </c>
      <c r="B141" s="74" t="s">
        <v>213</v>
      </c>
      <c r="C141" s="76" t="s">
        <v>188</v>
      </c>
      <c r="D141" s="35" t="s">
        <v>19</v>
      </c>
      <c r="E141" s="52">
        <f>SUM(E142:E148)</f>
        <v>5.2052</v>
      </c>
      <c r="F141" s="52">
        <f>SUM(F142:F148)</f>
        <v>5.2052</v>
      </c>
      <c r="G141" s="52">
        <f>SUM(G142:G148)</f>
        <v>0</v>
      </c>
      <c r="H141" s="52">
        <f>SUM(H142:H148)</f>
        <v>0</v>
      </c>
      <c r="I141" s="52">
        <f>SUM(I142:I148)</f>
        <v>0</v>
      </c>
      <c r="J141" s="134" t="s">
        <v>126</v>
      </c>
      <c r="K141" s="135"/>
      <c r="L141" s="135"/>
      <c r="M141" s="135"/>
      <c r="N141" s="135"/>
      <c r="O141" s="135"/>
      <c r="P141" s="135"/>
      <c r="Q141" s="136"/>
    </row>
    <row r="142" spans="1:17" s="30" customFormat="1" ht="15" customHeight="1">
      <c r="A142" s="73"/>
      <c r="B142" s="75"/>
      <c r="C142" s="77"/>
      <c r="D142" s="32">
        <v>2020</v>
      </c>
      <c r="E142" s="52">
        <f aca="true" t="shared" si="27" ref="E142:E148">F142+G142+H142+I142</f>
        <v>0.7436</v>
      </c>
      <c r="F142" s="52">
        <v>0.7436</v>
      </c>
      <c r="G142" s="52">
        <v>0</v>
      </c>
      <c r="H142" s="52">
        <v>0</v>
      </c>
      <c r="I142" s="52">
        <v>0</v>
      </c>
      <c r="J142" s="137"/>
      <c r="K142" s="138"/>
      <c r="L142" s="138"/>
      <c r="M142" s="138"/>
      <c r="N142" s="138"/>
      <c r="O142" s="138"/>
      <c r="P142" s="138"/>
      <c r="Q142" s="139"/>
    </row>
    <row r="143" spans="1:17" s="30" customFormat="1" ht="15" customHeight="1">
      <c r="A143" s="73"/>
      <c r="B143" s="75"/>
      <c r="C143" s="77"/>
      <c r="D143" s="32">
        <v>2021</v>
      </c>
      <c r="E143" s="52">
        <f t="shared" si="27"/>
        <v>0.7436</v>
      </c>
      <c r="F143" s="52">
        <v>0.7436</v>
      </c>
      <c r="G143" s="52">
        <v>0</v>
      </c>
      <c r="H143" s="52">
        <v>0</v>
      </c>
      <c r="I143" s="52">
        <v>0</v>
      </c>
      <c r="J143" s="137"/>
      <c r="K143" s="138"/>
      <c r="L143" s="138"/>
      <c r="M143" s="138"/>
      <c r="N143" s="138"/>
      <c r="O143" s="138"/>
      <c r="P143" s="138"/>
      <c r="Q143" s="139"/>
    </row>
    <row r="144" spans="1:17" s="30" customFormat="1" ht="15">
      <c r="A144" s="73"/>
      <c r="B144" s="75"/>
      <c r="C144" s="77"/>
      <c r="D144" s="32">
        <v>2022</v>
      </c>
      <c r="E144" s="52">
        <f t="shared" si="27"/>
        <v>0.7436</v>
      </c>
      <c r="F144" s="52">
        <v>0.7436</v>
      </c>
      <c r="G144" s="52">
        <v>0</v>
      </c>
      <c r="H144" s="52">
        <v>0</v>
      </c>
      <c r="I144" s="52">
        <v>0</v>
      </c>
      <c r="J144" s="137"/>
      <c r="K144" s="138"/>
      <c r="L144" s="138"/>
      <c r="M144" s="138"/>
      <c r="N144" s="138"/>
      <c r="O144" s="138"/>
      <c r="P144" s="138"/>
      <c r="Q144" s="139"/>
    </row>
    <row r="145" spans="1:17" s="30" customFormat="1" ht="15">
      <c r="A145" s="73"/>
      <c r="B145" s="75"/>
      <c r="C145" s="77"/>
      <c r="D145" s="32">
        <v>2023</v>
      </c>
      <c r="E145" s="52">
        <f t="shared" si="27"/>
        <v>0.7436</v>
      </c>
      <c r="F145" s="52">
        <v>0.7436</v>
      </c>
      <c r="G145" s="52">
        <v>0</v>
      </c>
      <c r="H145" s="52">
        <v>0</v>
      </c>
      <c r="I145" s="52">
        <v>0</v>
      </c>
      <c r="J145" s="137"/>
      <c r="K145" s="138"/>
      <c r="L145" s="138"/>
      <c r="M145" s="138"/>
      <c r="N145" s="138"/>
      <c r="O145" s="138"/>
      <c r="P145" s="138"/>
      <c r="Q145" s="139"/>
    </row>
    <row r="146" spans="1:17" s="30" customFormat="1" ht="15">
      <c r="A146" s="73"/>
      <c r="B146" s="75"/>
      <c r="C146" s="77"/>
      <c r="D146" s="32">
        <v>2024</v>
      </c>
      <c r="E146" s="52">
        <f t="shared" si="27"/>
        <v>0.7436</v>
      </c>
      <c r="F146" s="52">
        <v>0.7436</v>
      </c>
      <c r="G146" s="52">
        <v>0</v>
      </c>
      <c r="H146" s="52">
        <v>0</v>
      </c>
      <c r="I146" s="52">
        <v>0</v>
      </c>
      <c r="J146" s="137"/>
      <c r="K146" s="138"/>
      <c r="L146" s="138"/>
      <c r="M146" s="138"/>
      <c r="N146" s="138"/>
      <c r="O146" s="138"/>
      <c r="P146" s="138"/>
      <c r="Q146" s="139"/>
    </row>
    <row r="147" spans="1:17" s="30" customFormat="1" ht="15">
      <c r="A147" s="73"/>
      <c r="B147" s="75"/>
      <c r="C147" s="77"/>
      <c r="D147" s="32">
        <v>2025</v>
      </c>
      <c r="E147" s="52">
        <f t="shared" si="27"/>
        <v>0.7436</v>
      </c>
      <c r="F147" s="52">
        <v>0.7436</v>
      </c>
      <c r="G147" s="52">
        <v>0</v>
      </c>
      <c r="H147" s="52">
        <v>0</v>
      </c>
      <c r="I147" s="52">
        <v>0</v>
      </c>
      <c r="J147" s="137"/>
      <c r="K147" s="138"/>
      <c r="L147" s="138"/>
      <c r="M147" s="138"/>
      <c r="N147" s="138"/>
      <c r="O147" s="138"/>
      <c r="P147" s="138"/>
      <c r="Q147" s="139"/>
    </row>
    <row r="148" spans="1:17" s="30" customFormat="1" ht="15">
      <c r="A148" s="73"/>
      <c r="B148" s="75"/>
      <c r="C148" s="77"/>
      <c r="D148" s="32">
        <v>2026</v>
      </c>
      <c r="E148" s="52">
        <f t="shared" si="27"/>
        <v>0.7436</v>
      </c>
      <c r="F148" s="52">
        <v>0.7436</v>
      </c>
      <c r="G148" s="52">
        <v>0</v>
      </c>
      <c r="H148" s="52">
        <v>0</v>
      </c>
      <c r="I148" s="52">
        <v>0</v>
      </c>
      <c r="J148" s="137"/>
      <c r="K148" s="138"/>
      <c r="L148" s="138"/>
      <c r="M148" s="138"/>
      <c r="N148" s="138"/>
      <c r="O148" s="138"/>
      <c r="P148" s="138"/>
      <c r="Q148" s="139"/>
    </row>
    <row r="149" spans="1:17" s="30" customFormat="1" ht="15" customHeight="1">
      <c r="A149" s="72" t="s">
        <v>154</v>
      </c>
      <c r="B149" s="74" t="s">
        <v>214</v>
      </c>
      <c r="C149" s="76" t="s">
        <v>186</v>
      </c>
      <c r="D149" s="35" t="s">
        <v>19</v>
      </c>
      <c r="E149" s="52">
        <f>SUM(E150:E156)</f>
        <v>1.6457000000000002</v>
      </c>
      <c r="F149" s="52">
        <f>SUM(F150:F156)</f>
        <v>1.6457000000000002</v>
      </c>
      <c r="G149" s="52">
        <f>SUM(G150:G156)</f>
        <v>0</v>
      </c>
      <c r="H149" s="52">
        <f>SUM(H150:H156)</f>
        <v>0</v>
      </c>
      <c r="I149" s="52">
        <f>SUM(I150:I156)</f>
        <v>0</v>
      </c>
      <c r="J149" s="134" t="s">
        <v>126</v>
      </c>
      <c r="K149" s="135"/>
      <c r="L149" s="135"/>
      <c r="M149" s="135"/>
      <c r="N149" s="135"/>
      <c r="O149" s="135"/>
      <c r="P149" s="135"/>
      <c r="Q149" s="136"/>
    </row>
    <row r="150" spans="1:17" s="30" customFormat="1" ht="15" customHeight="1">
      <c r="A150" s="73"/>
      <c r="B150" s="75"/>
      <c r="C150" s="77"/>
      <c r="D150" s="32">
        <v>2020</v>
      </c>
      <c r="E150" s="52">
        <f aca="true" t="shared" si="28" ref="E150:E156">F150+G150+H150+I150</f>
        <v>0.2351</v>
      </c>
      <c r="F150" s="52">
        <v>0.2351</v>
      </c>
      <c r="G150" s="52">
        <v>0</v>
      </c>
      <c r="H150" s="52">
        <v>0</v>
      </c>
      <c r="I150" s="52">
        <v>0</v>
      </c>
      <c r="J150" s="137"/>
      <c r="K150" s="138"/>
      <c r="L150" s="138"/>
      <c r="M150" s="138"/>
      <c r="N150" s="138"/>
      <c r="O150" s="138"/>
      <c r="P150" s="138"/>
      <c r="Q150" s="139"/>
    </row>
    <row r="151" spans="1:17" s="30" customFormat="1" ht="15" customHeight="1">
      <c r="A151" s="73"/>
      <c r="B151" s="75"/>
      <c r="C151" s="77"/>
      <c r="D151" s="32">
        <v>2021</v>
      </c>
      <c r="E151" s="52">
        <f t="shared" si="28"/>
        <v>0.2351</v>
      </c>
      <c r="F151" s="52">
        <v>0.2351</v>
      </c>
      <c r="G151" s="52">
        <v>0</v>
      </c>
      <c r="H151" s="52">
        <v>0</v>
      </c>
      <c r="I151" s="52">
        <v>0</v>
      </c>
      <c r="J151" s="137"/>
      <c r="K151" s="138"/>
      <c r="L151" s="138"/>
      <c r="M151" s="138"/>
      <c r="N151" s="138"/>
      <c r="O151" s="138"/>
      <c r="P151" s="138"/>
      <c r="Q151" s="139"/>
    </row>
    <row r="152" spans="1:17" s="30" customFormat="1" ht="15">
      <c r="A152" s="73"/>
      <c r="B152" s="75"/>
      <c r="C152" s="77"/>
      <c r="D152" s="32">
        <v>2022</v>
      </c>
      <c r="E152" s="52">
        <f t="shared" si="28"/>
        <v>0.2351</v>
      </c>
      <c r="F152" s="52">
        <v>0.2351</v>
      </c>
      <c r="G152" s="52">
        <v>0</v>
      </c>
      <c r="H152" s="52">
        <v>0</v>
      </c>
      <c r="I152" s="52">
        <v>0</v>
      </c>
      <c r="J152" s="137"/>
      <c r="K152" s="138"/>
      <c r="L152" s="138"/>
      <c r="M152" s="138"/>
      <c r="N152" s="138"/>
      <c r="O152" s="138"/>
      <c r="P152" s="138"/>
      <c r="Q152" s="139"/>
    </row>
    <row r="153" spans="1:17" s="30" customFormat="1" ht="15">
      <c r="A153" s="73"/>
      <c r="B153" s="75"/>
      <c r="C153" s="77"/>
      <c r="D153" s="32">
        <v>2023</v>
      </c>
      <c r="E153" s="52">
        <f t="shared" si="28"/>
        <v>0.2351</v>
      </c>
      <c r="F153" s="52">
        <v>0.2351</v>
      </c>
      <c r="G153" s="52">
        <v>0</v>
      </c>
      <c r="H153" s="52">
        <v>0</v>
      </c>
      <c r="I153" s="52">
        <v>0</v>
      </c>
      <c r="J153" s="137"/>
      <c r="K153" s="138"/>
      <c r="L153" s="138"/>
      <c r="M153" s="138"/>
      <c r="N153" s="138"/>
      <c r="O153" s="138"/>
      <c r="P153" s="138"/>
      <c r="Q153" s="139"/>
    </row>
    <row r="154" spans="1:17" s="30" customFormat="1" ht="15">
      <c r="A154" s="73"/>
      <c r="B154" s="75"/>
      <c r="C154" s="77"/>
      <c r="D154" s="32">
        <v>2024</v>
      </c>
      <c r="E154" s="52">
        <f t="shared" si="28"/>
        <v>0.2351</v>
      </c>
      <c r="F154" s="52">
        <v>0.2351</v>
      </c>
      <c r="G154" s="52">
        <v>0</v>
      </c>
      <c r="H154" s="52">
        <v>0</v>
      </c>
      <c r="I154" s="52">
        <v>0</v>
      </c>
      <c r="J154" s="137"/>
      <c r="K154" s="138"/>
      <c r="L154" s="138"/>
      <c r="M154" s="138"/>
      <c r="N154" s="138"/>
      <c r="O154" s="138"/>
      <c r="P154" s="138"/>
      <c r="Q154" s="139"/>
    </row>
    <row r="155" spans="1:17" s="30" customFormat="1" ht="15">
      <c r="A155" s="73"/>
      <c r="B155" s="75"/>
      <c r="C155" s="77"/>
      <c r="D155" s="32">
        <v>2025</v>
      </c>
      <c r="E155" s="52">
        <f t="shared" si="28"/>
        <v>0.2351</v>
      </c>
      <c r="F155" s="52">
        <v>0.2351</v>
      </c>
      <c r="G155" s="52">
        <v>0</v>
      </c>
      <c r="H155" s="52">
        <v>0</v>
      </c>
      <c r="I155" s="52">
        <v>0</v>
      </c>
      <c r="J155" s="137"/>
      <c r="K155" s="138"/>
      <c r="L155" s="138"/>
      <c r="M155" s="138"/>
      <c r="N155" s="138"/>
      <c r="O155" s="138"/>
      <c r="P155" s="138"/>
      <c r="Q155" s="139"/>
    </row>
    <row r="156" spans="1:17" s="30" customFormat="1" ht="78.75" customHeight="1">
      <c r="A156" s="73"/>
      <c r="B156" s="75"/>
      <c r="C156" s="77"/>
      <c r="D156" s="32">
        <v>2026</v>
      </c>
      <c r="E156" s="52">
        <f t="shared" si="28"/>
        <v>0.2351</v>
      </c>
      <c r="F156" s="52">
        <v>0.2351</v>
      </c>
      <c r="G156" s="52">
        <v>0</v>
      </c>
      <c r="H156" s="52">
        <v>0</v>
      </c>
      <c r="I156" s="52">
        <v>0</v>
      </c>
      <c r="J156" s="137"/>
      <c r="K156" s="138"/>
      <c r="L156" s="138"/>
      <c r="M156" s="138"/>
      <c r="N156" s="138"/>
      <c r="O156" s="138"/>
      <c r="P156" s="138"/>
      <c r="Q156" s="139"/>
    </row>
    <row r="157" spans="1:17" ht="55.5" customHeight="1">
      <c r="A157" s="72" t="s">
        <v>155</v>
      </c>
      <c r="B157" s="74" t="s">
        <v>193</v>
      </c>
      <c r="C157" s="76" t="s">
        <v>186</v>
      </c>
      <c r="D157" s="35" t="s">
        <v>19</v>
      </c>
      <c r="E157" s="52">
        <f>SUM(E158:E164)</f>
        <v>73.3661</v>
      </c>
      <c r="F157" s="52">
        <f>SUM(F158:F164)</f>
        <v>0</v>
      </c>
      <c r="G157" s="52">
        <f>SUM(G158:G164)</f>
        <v>73.3661</v>
      </c>
      <c r="H157" s="52">
        <f>SUM(H158:H164)</f>
        <v>0</v>
      </c>
      <c r="I157" s="52">
        <f>SUM(I158:I164)</f>
        <v>0</v>
      </c>
      <c r="J157" s="71" t="s">
        <v>192</v>
      </c>
      <c r="K157" s="71"/>
      <c r="L157" s="71"/>
      <c r="M157" s="71"/>
      <c r="N157" s="71"/>
      <c r="O157" s="71"/>
      <c r="P157" s="71"/>
      <c r="Q157" s="71"/>
    </row>
    <row r="158" spans="1:17" ht="15">
      <c r="A158" s="73"/>
      <c r="B158" s="75"/>
      <c r="C158" s="77"/>
      <c r="D158" s="32">
        <v>2020</v>
      </c>
      <c r="E158" s="52">
        <f aca="true" t="shared" si="29" ref="E158:E164">F158+G158+H158+I158</f>
        <v>10.4199</v>
      </c>
      <c r="F158" s="52">
        <v>0</v>
      </c>
      <c r="G158" s="52">
        <v>10.4199</v>
      </c>
      <c r="H158" s="52">
        <v>0</v>
      </c>
      <c r="I158" s="52">
        <v>0</v>
      </c>
      <c r="J158" s="70">
        <v>100</v>
      </c>
      <c r="K158" s="70"/>
      <c r="L158" s="70"/>
      <c r="M158" s="70"/>
      <c r="N158" s="70"/>
      <c r="O158" s="70"/>
      <c r="P158" s="70"/>
      <c r="Q158" s="70"/>
    </row>
    <row r="159" spans="1:17" ht="15">
      <c r="A159" s="73"/>
      <c r="B159" s="75"/>
      <c r="C159" s="77"/>
      <c r="D159" s="32">
        <v>2021</v>
      </c>
      <c r="E159" s="52">
        <f t="shared" si="29"/>
        <v>10.4199</v>
      </c>
      <c r="F159" s="52">
        <v>0</v>
      </c>
      <c r="G159" s="52">
        <v>10.4199</v>
      </c>
      <c r="H159" s="52">
        <v>0</v>
      </c>
      <c r="I159" s="52">
        <v>0</v>
      </c>
      <c r="J159" s="70">
        <v>100</v>
      </c>
      <c r="K159" s="70"/>
      <c r="L159" s="70"/>
      <c r="M159" s="70"/>
      <c r="N159" s="70"/>
      <c r="O159" s="70"/>
      <c r="P159" s="70"/>
      <c r="Q159" s="70"/>
    </row>
    <row r="160" spans="1:17" ht="15">
      <c r="A160" s="73"/>
      <c r="B160" s="75"/>
      <c r="C160" s="77"/>
      <c r="D160" s="32">
        <v>2022</v>
      </c>
      <c r="E160" s="52">
        <f t="shared" si="29"/>
        <v>10.4199</v>
      </c>
      <c r="F160" s="52">
        <v>0</v>
      </c>
      <c r="G160" s="52">
        <v>10.4199</v>
      </c>
      <c r="H160" s="52">
        <v>0</v>
      </c>
      <c r="I160" s="52">
        <v>0</v>
      </c>
      <c r="J160" s="70">
        <v>100</v>
      </c>
      <c r="K160" s="70"/>
      <c r="L160" s="70"/>
      <c r="M160" s="70"/>
      <c r="N160" s="70"/>
      <c r="O160" s="70"/>
      <c r="P160" s="70"/>
      <c r="Q160" s="70"/>
    </row>
    <row r="161" spans="1:17" ht="15">
      <c r="A161" s="73"/>
      <c r="B161" s="75"/>
      <c r="C161" s="77"/>
      <c r="D161" s="32">
        <v>2023</v>
      </c>
      <c r="E161" s="52">
        <f t="shared" si="29"/>
        <v>10.5266</v>
      </c>
      <c r="F161" s="52">
        <v>0</v>
      </c>
      <c r="G161" s="52">
        <v>10.5266</v>
      </c>
      <c r="H161" s="52">
        <v>0</v>
      </c>
      <c r="I161" s="52">
        <v>0</v>
      </c>
      <c r="J161" s="70">
        <v>100</v>
      </c>
      <c r="K161" s="70"/>
      <c r="L161" s="70"/>
      <c r="M161" s="70"/>
      <c r="N161" s="70"/>
      <c r="O161" s="70"/>
      <c r="P161" s="70"/>
      <c r="Q161" s="70"/>
    </row>
    <row r="162" spans="1:17" ht="15">
      <c r="A162" s="73"/>
      <c r="B162" s="75"/>
      <c r="C162" s="77"/>
      <c r="D162" s="32">
        <v>2024</v>
      </c>
      <c r="E162" s="52">
        <f t="shared" si="29"/>
        <v>10.5266</v>
      </c>
      <c r="F162" s="52">
        <v>0</v>
      </c>
      <c r="G162" s="52">
        <v>10.5266</v>
      </c>
      <c r="H162" s="52">
        <v>0</v>
      </c>
      <c r="I162" s="52">
        <v>0</v>
      </c>
      <c r="J162" s="70">
        <v>100</v>
      </c>
      <c r="K162" s="70"/>
      <c r="L162" s="70"/>
      <c r="M162" s="70"/>
      <c r="N162" s="70"/>
      <c r="O162" s="70"/>
      <c r="P162" s="70"/>
      <c r="Q162" s="70"/>
    </row>
    <row r="163" spans="1:17" ht="15">
      <c r="A163" s="73"/>
      <c r="B163" s="75"/>
      <c r="C163" s="77"/>
      <c r="D163" s="32">
        <v>2025</v>
      </c>
      <c r="E163" s="52">
        <f t="shared" si="29"/>
        <v>10.5266</v>
      </c>
      <c r="F163" s="52">
        <v>0</v>
      </c>
      <c r="G163" s="52">
        <v>10.5266</v>
      </c>
      <c r="H163" s="52">
        <v>0</v>
      </c>
      <c r="I163" s="52">
        <v>0</v>
      </c>
      <c r="J163" s="70">
        <v>100</v>
      </c>
      <c r="K163" s="70"/>
      <c r="L163" s="70"/>
      <c r="M163" s="70"/>
      <c r="N163" s="70"/>
      <c r="O163" s="70"/>
      <c r="P163" s="70"/>
      <c r="Q163" s="70"/>
    </row>
    <row r="164" spans="1:17" ht="36" customHeight="1">
      <c r="A164" s="73"/>
      <c r="B164" s="75"/>
      <c r="C164" s="77"/>
      <c r="D164" s="32">
        <v>2026</v>
      </c>
      <c r="E164" s="52">
        <f t="shared" si="29"/>
        <v>10.5266</v>
      </c>
      <c r="F164" s="52">
        <v>0</v>
      </c>
      <c r="G164" s="52">
        <v>10.5266</v>
      </c>
      <c r="H164" s="52">
        <v>0</v>
      </c>
      <c r="I164" s="52">
        <v>0</v>
      </c>
      <c r="J164" s="70">
        <v>100</v>
      </c>
      <c r="K164" s="70"/>
      <c r="L164" s="70"/>
      <c r="M164" s="70"/>
      <c r="N164" s="70"/>
      <c r="O164" s="70"/>
      <c r="P164" s="70"/>
      <c r="Q164" s="70"/>
    </row>
    <row r="165" spans="1:17" ht="93.75" customHeight="1">
      <c r="A165" s="72" t="s">
        <v>218</v>
      </c>
      <c r="B165" s="74" t="s">
        <v>217</v>
      </c>
      <c r="C165" s="76" t="s">
        <v>186</v>
      </c>
      <c r="D165" s="35" t="s">
        <v>19</v>
      </c>
      <c r="E165" s="52">
        <f>SUM(E166:E172)</f>
        <v>26.0969</v>
      </c>
      <c r="F165" s="52">
        <f>SUM(F166:F172)</f>
        <v>26.0969</v>
      </c>
      <c r="G165" s="52">
        <f>SUM(G166:G172)</f>
        <v>0</v>
      </c>
      <c r="H165" s="52">
        <f>SUM(H166:H172)</f>
        <v>0</v>
      </c>
      <c r="I165" s="52">
        <f>SUM(I166:I172)</f>
        <v>0</v>
      </c>
      <c r="J165" s="71" t="s">
        <v>225</v>
      </c>
      <c r="K165" s="71"/>
      <c r="L165" s="60" t="s">
        <v>226</v>
      </c>
      <c r="M165" s="61"/>
      <c r="N165" s="62"/>
      <c r="O165" s="71" t="s">
        <v>227</v>
      </c>
      <c r="P165" s="71"/>
      <c r="Q165" s="71"/>
    </row>
    <row r="166" spans="1:17" ht="15">
      <c r="A166" s="73"/>
      <c r="B166" s="75"/>
      <c r="C166" s="77"/>
      <c r="D166" s="32">
        <v>2020</v>
      </c>
      <c r="E166" s="52">
        <f aca="true" t="shared" si="30" ref="E166:E172">F166+G166+H166+I166</f>
        <v>26.0969</v>
      </c>
      <c r="F166" s="52">
        <v>26.0969</v>
      </c>
      <c r="G166" s="52">
        <v>0</v>
      </c>
      <c r="H166" s="52">
        <v>0</v>
      </c>
      <c r="I166" s="52">
        <v>0</v>
      </c>
      <c r="J166" s="70">
        <v>11</v>
      </c>
      <c r="K166" s="70"/>
      <c r="L166" s="63">
        <v>109</v>
      </c>
      <c r="M166" s="64"/>
      <c r="N166" s="65"/>
      <c r="O166" s="70">
        <v>6</v>
      </c>
      <c r="P166" s="70"/>
      <c r="Q166" s="70"/>
    </row>
    <row r="167" spans="1:17" ht="15">
      <c r="A167" s="73"/>
      <c r="B167" s="75"/>
      <c r="C167" s="77"/>
      <c r="D167" s="32">
        <v>2021</v>
      </c>
      <c r="E167" s="52">
        <f t="shared" si="30"/>
        <v>0</v>
      </c>
      <c r="F167" s="52">
        <v>0</v>
      </c>
      <c r="G167" s="52">
        <v>0</v>
      </c>
      <c r="H167" s="52">
        <v>0</v>
      </c>
      <c r="I167" s="52">
        <v>0</v>
      </c>
      <c r="J167" s="69" t="s">
        <v>126</v>
      </c>
      <c r="K167" s="69"/>
      <c r="L167" s="66" t="s">
        <v>126</v>
      </c>
      <c r="M167" s="67"/>
      <c r="N167" s="68"/>
      <c r="O167" s="69" t="s">
        <v>126</v>
      </c>
      <c r="P167" s="69"/>
      <c r="Q167" s="69"/>
    </row>
    <row r="168" spans="1:17" ht="15">
      <c r="A168" s="73"/>
      <c r="B168" s="75"/>
      <c r="C168" s="77"/>
      <c r="D168" s="32">
        <v>2022</v>
      </c>
      <c r="E168" s="52">
        <f t="shared" si="30"/>
        <v>0</v>
      </c>
      <c r="F168" s="52">
        <v>0</v>
      </c>
      <c r="G168" s="52">
        <v>0</v>
      </c>
      <c r="H168" s="52">
        <v>0</v>
      </c>
      <c r="I168" s="52">
        <v>0</v>
      </c>
      <c r="J168" s="69" t="s">
        <v>126</v>
      </c>
      <c r="K168" s="69"/>
      <c r="L168" s="66" t="s">
        <v>126</v>
      </c>
      <c r="M168" s="67"/>
      <c r="N168" s="68"/>
      <c r="O168" s="69" t="s">
        <v>126</v>
      </c>
      <c r="P168" s="69"/>
      <c r="Q168" s="69"/>
    </row>
    <row r="169" spans="1:17" ht="15">
      <c r="A169" s="73"/>
      <c r="B169" s="75"/>
      <c r="C169" s="77"/>
      <c r="D169" s="32">
        <v>2023</v>
      </c>
      <c r="E169" s="52">
        <f t="shared" si="30"/>
        <v>0</v>
      </c>
      <c r="F169" s="52">
        <v>0</v>
      </c>
      <c r="G169" s="52">
        <v>0</v>
      </c>
      <c r="H169" s="52">
        <v>0</v>
      </c>
      <c r="I169" s="52">
        <v>0</v>
      </c>
      <c r="J169" s="69" t="s">
        <v>126</v>
      </c>
      <c r="K169" s="69"/>
      <c r="L169" s="66" t="s">
        <v>126</v>
      </c>
      <c r="M169" s="67"/>
      <c r="N169" s="68"/>
      <c r="O169" s="69" t="s">
        <v>126</v>
      </c>
      <c r="P169" s="69"/>
      <c r="Q169" s="69"/>
    </row>
    <row r="170" spans="1:17" ht="15">
      <c r="A170" s="73"/>
      <c r="B170" s="75"/>
      <c r="C170" s="77"/>
      <c r="D170" s="32">
        <v>2024</v>
      </c>
      <c r="E170" s="52">
        <f t="shared" si="30"/>
        <v>0</v>
      </c>
      <c r="F170" s="52">
        <v>0</v>
      </c>
      <c r="G170" s="52">
        <v>0</v>
      </c>
      <c r="H170" s="52">
        <v>0</v>
      </c>
      <c r="I170" s="52">
        <v>0</v>
      </c>
      <c r="J170" s="69" t="s">
        <v>126</v>
      </c>
      <c r="K170" s="69"/>
      <c r="L170" s="66" t="s">
        <v>126</v>
      </c>
      <c r="M170" s="67"/>
      <c r="N170" s="68"/>
      <c r="O170" s="69" t="s">
        <v>126</v>
      </c>
      <c r="P170" s="69"/>
      <c r="Q170" s="69"/>
    </row>
    <row r="171" spans="1:17" ht="15">
      <c r="A171" s="73"/>
      <c r="B171" s="75"/>
      <c r="C171" s="77"/>
      <c r="D171" s="32">
        <v>2025</v>
      </c>
      <c r="E171" s="52">
        <f t="shared" si="30"/>
        <v>0</v>
      </c>
      <c r="F171" s="52">
        <v>0</v>
      </c>
      <c r="G171" s="52">
        <v>0</v>
      </c>
      <c r="H171" s="52">
        <v>0</v>
      </c>
      <c r="I171" s="52">
        <v>0</v>
      </c>
      <c r="J171" s="69" t="s">
        <v>126</v>
      </c>
      <c r="K171" s="69"/>
      <c r="L171" s="66" t="s">
        <v>126</v>
      </c>
      <c r="M171" s="67"/>
      <c r="N171" s="68"/>
      <c r="O171" s="69" t="s">
        <v>126</v>
      </c>
      <c r="P171" s="69"/>
      <c r="Q171" s="69"/>
    </row>
    <row r="172" spans="1:17" ht="36" customHeight="1">
      <c r="A172" s="73"/>
      <c r="B172" s="75"/>
      <c r="C172" s="77"/>
      <c r="D172" s="32">
        <v>2026</v>
      </c>
      <c r="E172" s="52">
        <f t="shared" si="30"/>
        <v>0</v>
      </c>
      <c r="F172" s="52">
        <v>0</v>
      </c>
      <c r="G172" s="52">
        <v>0</v>
      </c>
      <c r="H172" s="52">
        <v>0</v>
      </c>
      <c r="I172" s="52">
        <v>0</v>
      </c>
      <c r="J172" s="69" t="s">
        <v>126</v>
      </c>
      <c r="K172" s="69"/>
      <c r="L172" s="66" t="s">
        <v>126</v>
      </c>
      <c r="M172" s="67"/>
      <c r="N172" s="68"/>
      <c r="O172" s="69" t="s">
        <v>126</v>
      </c>
      <c r="P172" s="69"/>
      <c r="Q172" s="69"/>
    </row>
    <row r="173" spans="1:17" ht="55.5" customHeight="1">
      <c r="A173" s="72" t="s">
        <v>219</v>
      </c>
      <c r="B173" s="74" t="s">
        <v>220</v>
      </c>
      <c r="C173" s="76" t="s">
        <v>186</v>
      </c>
      <c r="D173" s="35" t="s">
        <v>19</v>
      </c>
      <c r="E173" s="52">
        <f>SUM(E174:E180)</f>
        <v>1.1697</v>
      </c>
      <c r="F173" s="52">
        <f>SUM(F174:F180)</f>
        <v>0</v>
      </c>
      <c r="G173" s="52">
        <f>SUM(G174:G180)</f>
        <v>0.0936</v>
      </c>
      <c r="H173" s="57">
        <f>SUM(H174:H180)</f>
        <v>1.0761</v>
      </c>
      <c r="I173" s="52">
        <f>SUM(I174:I180)</f>
        <v>0</v>
      </c>
      <c r="J173" s="71" t="s">
        <v>228</v>
      </c>
      <c r="K173" s="71"/>
      <c r="L173" s="71"/>
      <c r="M173" s="71"/>
      <c r="N173" s="71"/>
      <c r="O173" s="71"/>
      <c r="P173" s="71"/>
      <c r="Q173" s="71"/>
    </row>
    <row r="174" spans="1:17" ht="15">
      <c r="A174" s="73"/>
      <c r="B174" s="75"/>
      <c r="C174" s="77"/>
      <c r="D174" s="32">
        <v>2020</v>
      </c>
      <c r="E174" s="52">
        <f aca="true" t="shared" si="31" ref="E174:E180">F174+G174+H174+I174</f>
        <v>1.1697</v>
      </c>
      <c r="F174" s="52">
        <v>0</v>
      </c>
      <c r="G174" s="52">
        <v>0.0936</v>
      </c>
      <c r="H174" s="57">
        <v>1.0761</v>
      </c>
      <c r="I174" s="52">
        <v>0</v>
      </c>
      <c r="J174" s="82">
        <v>27.8</v>
      </c>
      <c r="K174" s="82"/>
      <c r="L174" s="82"/>
      <c r="M174" s="82"/>
      <c r="N174" s="82"/>
      <c r="O174" s="82"/>
      <c r="P174" s="82"/>
      <c r="Q174" s="82"/>
    </row>
    <row r="175" spans="1:17" ht="15">
      <c r="A175" s="73"/>
      <c r="B175" s="75"/>
      <c r="C175" s="77"/>
      <c r="D175" s="32">
        <v>2021</v>
      </c>
      <c r="E175" s="52">
        <f t="shared" si="31"/>
        <v>0</v>
      </c>
      <c r="F175" s="52">
        <v>0</v>
      </c>
      <c r="G175" s="52">
        <v>0</v>
      </c>
      <c r="H175" s="57">
        <v>0</v>
      </c>
      <c r="I175" s="52">
        <v>0</v>
      </c>
      <c r="J175" s="71" t="s">
        <v>126</v>
      </c>
      <c r="K175" s="71"/>
      <c r="L175" s="71"/>
      <c r="M175" s="71"/>
      <c r="N175" s="71"/>
      <c r="O175" s="71"/>
      <c r="P175" s="71"/>
      <c r="Q175" s="71"/>
    </row>
    <row r="176" spans="1:17" ht="15">
      <c r="A176" s="73"/>
      <c r="B176" s="75"/>
      <c r="C176" s="77"/>
      <c r="D176" s="32">
        <v>2022</v>
      </c>
      <c r="E176" s="52">
        <f t="shared" si="31"/>
        <v>0</v>
      </c>
      <c r="F176" s="52">
        <v>0</v>
      </c>
      <c r="G176" s="52">
        <v>0</v>
      </c>
      <c r="H176" s="57">
        <v>0</v>
      </c>
      <c r="I176" s="52">
        <v>0</v>
      </c>
      <c r="J176" s="71" t="s">
        <v>126</v>
      </c>
      <c r="K176" s="71"/>
      <c r="L176" s="71"/>
      <c r="M176" s="71"/>
      <c r="N176" s="71"/>
      <c r="O176" s="71"/>
      <c r="P176" s="71"/>
      <c r="Q176" s="71"/>
    </row>
    <row r="177" spans="1:17" ht="15">
      <c r="A177" s="73"/>
      <c r="B177" s="75"/>
      <c r="C177" s="77"/>
      <c r="D177" s="32">
        <v>2023</v>
      </c>
      <c r="E177" s="52">
        <f t="shared" si="31"/>
        <v>0</v>
      </c>
      <c r="F177" s="52">
        <v>0</v>
      </c>
      <c r="G177" s="52">
        <v>0</v>
      </c>
      <c r="H177" s="57">
        <v>0</v>
      </c>
      <c r="I177" s="52">
        <v>0</v>
      </c>
      <c r="J177" s="71" t="s">
        <v>126</v>
      </c>
      <c r="K177" s="71"/>
      <c r="L177" s="71"/>
      <c r="M177" s="71"/>
      <c r="N177" s="71"/>
      <c r="O177" s="71"/>
      <c r="P177" s="71"/>
      <c r="Q177" s="71"/>
    </row>
    <row r="178" spans="1:17" ht="15">
      <c r="A178" s="73"/>
      <c r="B178" s="75"/>
      <c r="C178" s="77"/>
      <c r="D178" s="32">
        <v>2024</v>
      </c>
      <c r="E178" s="52">
        <f t="shared" si="31"/>
        <v>0</v>
      </c>
      <c r="F178" s="52">
        <v>0</v>
      </c>
      <c r="G178" s="52">
        <v>0</v>
      </c>
      <c r="H178" s="57">
        <v>0</v>
      </c>
      <c r="I178" s="52">
        <v>0</v>
      </c>
      <c r="J178" s="71" t="s">
        <v>126</v>
      </c>
      <c r="K178" s="71"/>
      <c r="L178" s="71"/>
      <c r="M178" s="71"/>
      <c r="N178" s="71"/>
      <c r="O178" s="71"/>
      <c r="P178" s="71"/>
      <c r="Q178" s="71"/>
    </row>
    <row r="179" spans="1:17" ht="15">
      <c r="A179" s="73"/>
      <c r="B179" s="75"/>
      <c r="C179" s="77"/>
      <c r="D179" s="32">
        <v>2025</v>
      </c>
      <c r="E179" s="52">
        <f t="shared" si="31"/>
        <v>0</v>
      </c>
      <c r="F179" s="52">
        <v>0</v>
      </c>
      <c r="G179" s="52">
        <v>0</v>
      </c>
      <c r="H179" s="57">
        <v>0</v>
      </c>
      <c r="I179" s="52">
        <v>0</v>
      </c>
      <c r="J179" s="71" t="s">
        <v>126</v>
      </c>
      <c r="K179" s="71"/>
      <c r="L179" s="71"/>
      <c r="M179" s="71"/>
      <c r="N179" s="71"/>
      <c r="O179" s="71"/>
      <c r="P179" s="71"/>
      <c r="Q179" s="71"/>
    </row>
    <row r="180" spans="1:17" ht="36" customHeight="1">
      <c r="A180" s="73"/>
      <c r="B180" s="75"/>
      <c r="C180" s="77"/>
      <c r="D180" s="32">
        <v>2026</v>
      </c>
      <c r="E180" s="52">
        <f t="shared" si="31"/>
        <v>0</v>
      </c>
      <c r="F180" s="52">
        <v>0</v>
      </c>
      <c r="G180" s="52">
        <v>0</v>
      </c>
      <c r="H180" s="57">
        <v>0</v>
      </c>
      <c r="I180" s="52">
        <v>0</v>
      </c>
      <c r="J180" s="71" t="s">
        <v>126</v>
      </c>
      <c r="K180" s="71"/>
      <c r="L180" s="71"/>
      <c r="M180" s="71"/>
      <c r="N180" s="71"/>
      <c r="O180" s="71"/>
      <c r="P180" s="71"/>
      <c r="Q180" s="71"/>
    </row>
    <row r="181" spans="1:17" ht="55.5" customHeight="1">
      <c r="A181" s="72" t="s">
        <v>221</v>
      </c>
      <c r="B181" s="74" t="s">
        <v>224</v>
      </c>
      <c r="C181" s="76" t="s">
        <v>186</v>
      </c>
      <c r="D181" s="35" t="s">
        <v>19</v>
      </c>
      <c r="E181" s="52">
        <f>SUM(E182:E188)</f>
        <v>15</v>
      </c>
      <c r="F181" s="52">
        <f>SUM(F182:F188)</f>
        <v>0</v>
      </c>
      <c r="G181" s="52">
        <f>SUM(G182:G188)</f>
        <v>15</v>
      </c>
      <c r="H181" s="57">
        <f>SUM(H182:H188)</f>
        <v>0</v>
      </c>
      <c r="I181" s="52">
        <f>SUM(I182:I188)</f>
        <v>0</v>
      </c>
      <c r="J181" s="78" t="s">
        <v>229</v>
      </c>
      <c r="K181" s="79"/>
      <c r="L181" s="79"/>
      <c r="M181" s="79"/>
      <c r="N181" s="79"/>
      <c r="O181" s="79"/>
      <c r="P181" s="79"/>
      <c r="Q181" s="80"/>
    </row>
    <row r="182" spans="1:17" ht="15">
      <c r="A182" s="73"/>
      <c r="B182" s="75"/>
      <c r="C182" s="77"/>
      <c r="D182" s="32">
        <v>2020</v>
      </c>
      <c r="E182" s="52">
        <f aca="true" t="shared" si="32" ref="E182:E188">F182+G182+H182+I182</f>
        <v>5</v>
      </c>
      <c r="F182" s="52">
        <v>0</v>
      </c>
      <c r="G182" s="52">
        <v>5</v>
      </c>
      <c r="H182" s="57">
        <v>0</v>
      </c>
      <c r="I182" s="52">
        <v>0</v>
      </c>
      <c r="J182" s="70">
        <v>100</v>
      </c>
      <c r="K182" s="70"/>
      <c r="L182" s="70"/>
      <c r="M182" s="70"/>
      <c r="N182" s="70"/>
      <c r="O182" s="70"/>
      <c r="P182" s="70"/>
      <c r="Q182" s="70"/>
    </row>
    <row r="183" spans="1:17" ht="15">
      <c r="A183" s="73"/>
      <c r="B183" s="75"/>
      <c r="C183" s="77"/>
      <c r="D183" s="32">
        <v>2021</v>
      </c>
      <c r="E183" s="52">
        <f t="shared" si="32"/>
        <v>5</v>
      </c>
      <c r="F183" s="52">
        <v>0</v>
      </c>
      <c r="G183" s="52">
        <v>5</v>
      </c>
      <c r="H183" s="57">
        <v>0</v>
      </c>
      <c r="I183" s="52">
        <v>0</v>
      </c>
      <c r="J183" s="70">
        <v>100</v>
      </c>
      <c r="K183" s="70"/>
      <c r="L183" s="70"/>
      <c r="M183" s="70"/>
      <c r="N183" s="70"/>
      <c r="O183" s="70"/>
      <c r="P183" s="70"/>
      <c r="Q183" s="70"/>
    </row>
    <row r="184" spans="1:17" ht="15">
      <c r="A184" s="73"/>
      <c r="B184" s="75"/>
      <c r="C184" s="77"/>
      <c r="D184" s="32">
        <v>2022</v>
      </c>
      <c r="E184" s="52">
        <f t="shared" si="32"/>
        <v>5</v>
      </c>
      <c r="F184" s="52">
        <v>0</v>
      </c>
      <c r="G184" s="52">
        <v>5</v>
      </c>
      <c r="H184" s="57">
        <v>0</v>
      </c>
      <c r="I184" s="52">
        <v>0</v>
      </c>
      <c r="J184" s="70">
        <v>100</v>
      </c>
      <c r="K184" s="70"/>
      <c r="L184" s="70"/>
      <c r="M184" s="70"/>
      <c r="N184" s="70"/>
      <c r="O184" s="70"/>
      <c r="P184" s="70"/>
      <c r="Q184" s="70"/>
    </row>
    <row r="185" spans="1:17" ht="15">
      <c r="A185" s="73"/>
      <c r="B185" s="75"/>
      <c r="C185" s="77"/>
      <c r="D185" s="32">
        <v>2023</v>
      </c>
      <c r="E185" s="52">
        <f t="shared" si="32"/>
        <v>0</v>
      </c>
      <c r="F185" s="52">
        <v>0</v>
      </c>
      <c r="G185" s="52">
        <v>0</v>
      </c>
      <c r="H185" s="57">
        <v>0</v>
      </c>
      <c r="I185" s="52">
        <v>0</v>
      </c>
      <c r="J185" s="71" t="s">
        <v>126</v>
      </c>
      <c r="K185" s="71"/>
      <c r="L185" s="71"/>
      <c r="M185" s="71"/>
      <c r="N185" s="71"/>
      <c r="O185" s="71"/>
      <c r="P185" s="71"/>
      <c r="Q185" s="71"/>
    </row>
    <row r="186" spans="1:17" ht="15">
      <c r="A186" s="73"/>
      <c r="B186" s="75"/>
      <c r="C186" s="77"/>
      <c r="D186" s="32">
        <v>2024</v>
      </c>
      <c r="E186" s="52">
        <f t="shared" si="32"/>
        <v>0</v>
      </c>
      <c r="F186" s="52">
        <v>0</v>
      </c>
      <c r="G186" s="52">
        <v>0</v>
      </c>
      <c r="H186" s="57">
        <v>0</v>
      </c>
      <c r="I186" s="52">
        <v>0</v>
      </c>
      <c r="J186" s="71" t="s">
        <v>126</v>
      </c>
      <c r="K186" s="71"/>
      <c r="L186" s="71"/>
      <c r="M186" s="71"/>
      <c r="N186" s="71"/>
      <c r="O186" s="71"/>
      <c r="P186" s="71"/>
      <c r="Q186" s="71"/>
    </row>
    <row r="187" spans="1:17" ht="15">
      <c r="A187" s="73"/>
      <c r="B187" s="75"/>
      <c r="C187" s="77"/>
      <c r="D187" s="32">
        <v>2025</v>
      </c>
      <c r="E187" s="52">
        <f t="shared" si="32"/>
        <v>0</v>
      </c>
      <c r="F187" s="52">
        <v>0</v>
      </c>
      <c r="G187" s="52">
        <v>0</v>
      </c>
      <c r="H187" s="57">
        <v>0</v>
      </c>
      <c r="I187" s="52">
        <v>0</v>
      </c>
      <c r="J187" s="71" t="s">
        <v>126</v>
      </c>
      <c r="K187" s="71"/>
      <c r="L187" s="71"/>
      <c r="M187" s="71"/>
      <c r="N187" s="71"/>
      <c r="O187" s="71"/>
      <c r="P187" s="71"/>
      <c r="Q187" s="71"/>
    </row>
    <row r="188" spans="1:17" ht="36" customHeight="1">
      <c r="A188" s="73"/>
      <c r="B188" s="75"/>
      <c r="C188" s="77"/>
      <c r="D188" s="32">
        <v>2026</v>
      </c>
      <c r="E188" s="52">
        <f t="shared" si="32"/>
        <v>0</v>
      </c>
      <c r="F188" s="52">
        <v>0</v>
      </c>
      <c r="G188" s="52">
        <v>0</v>
      </c>
      <c r="H188" s="57">
        <v>0</v>
      </c>
      <c r="I188" s="52">
        <v>0</v>
      </c>
      <c r="J188" s="71" t="s">
        <v>126</v>
      </c>
      <c r="K188" s="71"/>
      <c r="L188" s="71"/>
      <c r="M188" s="71"/>
      <c r="N188" s="71"/>
      <c r="O188" s="71"/>
      <c r="P188" s="71"/>
      <c r="Q188" s="71"/>
    </row>
    <row r="189" spans="1:17" ht="55.5" customHeight="1">
      <c r="A189" s="72" t="s">
        <v>222</v>
      </c>
      <c r="B189" s="74" t="s">
        <v>223</v>
      </c>
      <c r="C189" s="76" t="s">
        <v>186</v>
      </c>
      <c r="D189" s="35" t="s">
        <v>19</v>
      </c>
      <c r="E189" s="52">
        <f>SUM(E190:E196)</f>
        <v>10.4</v>
      </c>
      <c r="F189" s="52">
        <f>SUM(F190:F196)</f>
        <v>2.08</v>
      </c>
      <c r="G189" s="52">
        <f>SUM(G190:G196)</f>
        <v>8.32</v>
      </c>
      <c r="H189" s="57">
        <f>SUM(H190:H196)</f>
        <v>0</v>
      </c>
      <c r="I189" s="52">
        <f>SUM(I190:I196)</f>
        <v>0</v>
      </c>
      <c r="J189" s="60" t="s">
        <v>171</v>
      </c>
      <c r="K189" s="61"/>
      <c r="L189" s="61"/>
      <c r="M189" s="61"/>
      <c r="N189" s="61"/>
      <c r="O189" s="61"/>
      <c r="P189" s="61"/>
      <c r="Q189" s="62"/>
    </row>
    <row r="190" spans="1:17" ht="15">
      <c r="A190" s="73"/>
      <c r="B190" s="75"/>
      <c r="C190" s="77"/>
      <c r="D190" s="32">
        <v>2020</v>
      </c>
      <c r="E190" s="52">
        <f aca="true" t="shared" si="33" ref="E190:E196">F190+G190+H190+I190</f>
        <v>2.4</v>
      </c>
      <c r="F190" s="52">
        <v>0.48</v>
      </c>
      <c r="G190" s="52">
        <v>1.92</v>
      </c>
      <c r="H190" s="57">
        <v>0</v>
      </c>
      <c r="I190" s="52">
        <v>0</v>
      </c>
      <c r="J190" s="63" t="str">
        <f>J22</f>
        <v>25,5(*0,51)</v>
      </c>
      <c r="K190" s="64"/>
      <c r="L190" s="64"/>
      <c r="M190" s="64"/>
      <c r="N190" s="64"/>
      <c r="O190" s="64"/>
      <c r="P190" s="64"/>
      <c r="Q190" s="65"/>
    </row>
    <row r="191" spans="1:17" ht="15">
      <c r="A191" s="73"/>
      <c r="B191" s="75"/>
      <c r="C191" s="77"/>
      <c r="D191" s="32">
        <v>2021</v>
      </c>
      <c r="E191" s="52">
        <f t="shared" si="33"/>
        <v>8</v>
      </c>
      <c r="F191" s="52">
        <v>1.6</v>
      </c>
      <c r="G191" s="52">
        <v>6.4</v>
      </c>
      <c r="H191" s="57">
        <v>0</v>
      </c>
      <c r="I191" s="52">
        <v>0</v>
      </c>
      <c r="J191" s="63" t="str">
        <f>J23</f>
        <v>25,5(*0)</v>
      </c>
      <c r="K191" s="64"/>
      <c r="L191" s="64"/>
      <c r="M191" s="64"/>
      <c r="N191" s="64"/>
      <c r="O191" s="64"/>
      <c r="P191" s="64"/>
      <c r="Q191" s="65"/>
    </row>
    <row r="192" spans="1:17" ht="15">
      <c r="A192" s="73"/>
      <c r="B192" s="75"/>
      <c r="C192" s="77"/>
      <c r="D192" s="32">
        <v>2022</v>
      </c>
      <c r="E192" s="52">
        <f t="shared" si="33"/>
        <v>0</v>
      </c>
      <c r="F192" s="52">
        <v>0</v>
      </c>
      <c r="G192" s="52">
        <v>0</v>
      </c>
      <c r="H192" s="57">
        <v>0</v>
      </c>
      <c r="I192" s="52">
        <v>0</v>
      </c>
      <c r="J192" s="63" t="s">
        <v>126</v>
      </c>
      <c r="K192" s="64"/>
      <c r="L192" s="64"/>
      <c r="M192" s="64"/>
      <c r="N192" s="64"/>
      <c r="O192" s="64"/>
      <c r="P192" s="64"/>
      <c r="Q192" s="65"/>
    </row>
    <row r="193" spans="1:17" ht="15">
      <c r="A193" s="73"/>
      <c r="B193" s="75"/>
      <c r="C193" s="77"/>
      <c r="D193" s="32">
        <v>2023</v>
      </c>
      <c r="E193" s="52">
        <f t="shared" si="33"/>
        <v>0</v>
      </c>
      <c r="F193" s="52">
        <v>0</v>
      </c>
      <c r="G193" s="52">
        <v>0</v>
      </c>
      <c r="H193" s="57">
        <v>0</v>
      </c>
      <c r="I193" s="52">
        <v>0</v>
      </c>
      <c r="J193" s="63" t="s">
        <v>126</v>
      </c>
      <c r="K193" s="64"/>
      <c r="L193" s="64"/>
      <c r="M193" s="64"/>
      <c r="N193" s="64"/>
      <c r="O193" s="64"/>
      <c r="P193" s="64"/>
      <c r="Q193" s="65"/>
    </row>
    <row r="194" spans="1:17" ht="15">
      <c r="A194" s="73"/>
      <c r="B194" s="75"/>
      <c r="C194" s="77"/>
      <c r="D194" s="32">
        <v>2024</v>
      </c>
      <c r="E194" s="52">
        <f t="shared" si="33"/>
        <v>0</v>
      </c>
      <c r="F194" s="52">
        <v>0</v>
      </c>
      <c r="G194" s="52">
        <v>0</v>
      </c>
      <c r="H194" s="57">
        <v>0</v>
      </c>
      <c r="I194" s="52">
        <v>0</v>
      </c>
      <c r="J194" s="63" t="s">
        <v>126</v>
      </c>
      <c r="K194" s="64"/>
      <c r="L194" s="64"/>
      <c r="M194" s="64"/>
      <c r="N194" s="64"/>
      <c r="O194" s="64"/>
      <c r="P194" s="64"/>
      <c r="Q194" s="65"/>
    </row>
    <row r="195" spans="1:17" ht="15">
      <c r="A195" s="73"/>
      <c r="B195" s="75"/>
      <c r="C195" s="77"/>
      <c r="D195" s="32">
        <v>2025</v>
      </c>
      <c r="E195" s="52">
        <f t="shared" si="33"/>
        <v>0</v>
      </c>
      <c r="F195" s="52">
        <v>0</v>
      </c>
      <c r="G195" s="52">
        <v>0</v>
      </c>
      <c r="H195" s="57">
        <v>0</v>
      </c>
      <c r="I195" s="52">
        <v>0</v>
      </c>
      <c r="J195" s="63" t="s">
        <v>126</v>
      </c>
      <c r="K195" s="64"/>
      <c r="L195" s="64"/>
      <c r="M195" s="64"/>
      <c r="N195" s="64"/>
      <c r="O195" s="64"/>
      <c r="P195" s="64"/>
      <c r="Q195" s="65"/>
    </row>
    <row r="196" spans="1:17" ht="36" customHeight="1">
      <c r="A196" s="73"/>
      <c r="B196" s="75"/>
      <c r="C196" s="77"/>
      <c r="D196" s="32">
        <v>2026</v>
      </c>
      <c r="E196" s="52">
        <f t="shared" si="33"/>
        <v>0</v>
      </c>
      <c r="F196" s="52">
        <v>0</v>
      </c>
      <c r="G196" s="52">
        <v>0</v>
      </c>
      <c r="H196" s="57">
        <v>0</v>
      </c>
      <c r="I196" s="52">
        <v>0</v>
      </c>
      <c r="J196" s="63" t="s">
        <v>126</v>
      </c>
      <c r="K196" s="64"/>
      <c r="L196" s="64"/>
      <c r="M196" s="64"/>
      <c r="N196" s="64"/>
      <c r="O196" s="64"/>
      <c r="P196" s="64"/>
      <c r="Q196" s="65"/>
    </row>
    <row r="197" spans="1:17" ht="15" customHeight="1">
      <c r="A197" s="89" t="s">
        <v>80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</row>
    <row r="198" spans="1:17" ht="15" customHeight="1">
      <c r="A198" s="94" t="s">
        <v>194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 ht="15" customHeight="1">
      <c r="A199" s="94" t="s">
        <v>195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 ht="15">
      <c r="A200" s="72" t="s">
        <v>158</v>
      </c>
      <c r="B200" s="95" t="s">
        <v>125</v>
      </c>
      <c r="C200" s="76" t="s">
        <v>23</v>
      </c>
      <c r="D200" s="35" t="s">
        <v>19</v>
      </c>
      <c r="E200" s="52">
        <f>SUM(E201:E207)</f>
        <v>272.3718</v>
      </c>
      <c r="F200" s="52">
        <f>SUM(F201:F207)</f>
        <v>272.3718</v>
      </c>
      <c r="G200" s="52">
        <f>SUM(G201:G207)</f>
        <v>0</v>
      </c>
      <c r="H200" s="52">
        <f>SUM(H201:H207)</f>
        <v>0</v>
      </c>
      <c r="I200" s="52">
        <f>SUM(I201:I207)</f>
        <v>0</v>
      </c>
      <c r="J200" s="82" t="s">
        <v>165</v>
      </c>
      <c r="K200" s="82"/>
      <c r="L200" s="82"/>
      <c r="M200" s="82"/>
      <c r="N200" s="82"/>
      <c r="O200" s="82"/>
      <c r="P200" s="82"/>
      <c r="Q200" s="82"/>
    </row>
    <row r="201" spans="1:17" ht="15">
      <c r="A201" s="73"/>
      <c r="B201" s="96"/>
      <c r="C201" s="77"/>
      <c r="D201" s="32">
        <v>2020</v>
      </c>
      <c r="E201" s="52">
        <f aca="true" t="shared" si="34" ref="E201:E207">F201+G201+H201+I201</f>
        <v>39.8327</v>
      </c>
      <c r="F201" s="52">
        <v>39.8327</v>
      </c>
      <c r="G201" s="52">
        <v>0</v>
      </c>
      <c r="H201" s="52">
        <v>0</v>
      </c>
      <c r="I201" s="52">
        <v>0</v>
      </c>
      <c r="J201" s="82" t="s">
        <v>166</v>
      </c>
      <c r="K201" s="82"/>
      <c r="L201" s="82"/>
      <c r="M201" s="82"/>
      <c r="N201" s="82"/>
      <c r="O201" s="82"/>
      <c r="P201" s="82"/>
      <c r="Q201" s="82"/>
    </row>
    <row r="202" spans="1:17" ht="15">
      <c r="A202" s="73"/>
      <c r="B202" s="96"/>
      <c r="C202" s="77"/>
      <c r="D202" s="32">
        <v>2021</v>
      </c>
      <c r="E202" s="52">
        <f t="shared" si="34"/>
        <v>41.0539</v>
      </c>
      <c r="F202" s="52">
        <v>41.0539</v>
      </c>
      <c r="G202" s="52">
        <v>0</v>
      </c>
      <c r="H202" s="52">
        <v>0</v>
      </c>
      <c r="I202" s="52">
        <v>0</v>
      </c>
      <c r="J202" s="82" t="s">
        <v>166</v>
      </c>
      <c r="K202" s="82"/>
      <c r="L202" s="82"/>
      <c r="M202" s="82"/>
      <c r="N202" s="82"/>
      <c r="O202" s="82"/>
      <c r="P202" s="82"/>
      <c r="Q202" s="82"/>
    </row>
    <row r="203" spans="1:17" ht="15">
      <c r="A203" s="73"/>
      <c r="B203" s="96"/>
      <c r="C203" s="77"/>
      <c r="D203" s="32">
        <v>2022</v>
      </c>
      <c r="E203" s="52">
        <f t="shared" si="34"/>
        <v>42.5916</v>
      </c>
      <c r="F203" s="52">
        <v>42.5916</v>
      </c>
      <c r="G203" s="52">
        <v>0</v>
      </c>
      <c r="H203" s="52">
        <v>0</v>
      </c>
      <c r="I203" s="52">
        <v>0</v>
      </c>
      <c r="J203" s="82" t="s">
        <v>166</v>
      </c>
      <c r="K203" s="82"/>
      <c r="L203" s="82"/>
      <c r="M203" s="82"/>
      <c r="N203" s="82"/>
      <c r="O203" s="82"/>
      <c r="P203" s="82"/>
      <c r="Q203" s="82"/>
    </row>
    <row r="204" spans="1:17" ht="15">
      <c r="A204" s="73"/>
      <c r="B204" s="96"/>
      <c r="C204" s="77"/>
      <c r="D204" s="32">
        <v>2023</v>
      </c>
      <c r="E204" s="52">
        <f t="shared" si="34"/>
        <v>37.2234</v>
      </c>
      <c r="F204" s="52">
        <v>37.2234</v>
      </c>
      <c r="G204" s="52">
        <v>0</v>
      </c>
      <c r="H204" s="52">
        <v>0</v>
      </c>
      <c r="I204" s="52">
        <v>0</v>
      </c>
      <c r="J204" s="82" t="s">
        <v>166</v>
      </c>
      <c r="K204" s="82"/>
      <c r="L204" s="82"/>
      <c r="M204" s="82"/>
      <c r="N204" s="82"/>
      <c r="O204" s="82"/>
      <c r="P204" s="82"/>
      <c r="Q204" s="82"/>
    </row>
    <row r="205" spans="1:17" ht="15">
      <c r="A205" s="73"/>
      <c r="B205" s="96"/>
      <c r="C205" s="77"/>
      <c r="D205" s="32">
        <v>2024</v>
      </c>
      <c r="E205" s="52">
        <f t="shared" si="34"/>
        <v>37.2234</v>
      </c>
      <c r="F205" s="52">
        <v>37.2234</v>
      </c>
      <c r="G205" s="52">
        <v>0</v>
      </c>
      <c r="H205" s="52">
        <v>0</v>
      </c>
      <c r="I205" s="52">
        <v>0</v>
      </c>
      <c r="J205" s="82" t="s">
        <v>166</v>
      </c>
      <c r="K205" s="82"/>
      <c r="L205" s="82"/>
      <c r="M205" s="82"/>
      <c r="N205" s="82"/>
      <c r="O205" s="82"/>
      <c r="P205" s="82"/>
      <c r="Q205" s="82"/>
    </row>
    <row r="206" spans="1:17" ht="15">
      <c r="A206" s="73"/>
      <c r="B206" s="96"/>
      <c r="C206" s="77"/>
      <c r="D206" s="32">
        <v>2025</v>
      </c>
      <c r="E206" s="52">
        <f t="shared" si="34"/>
        <v>37.2234</v>
      </c>
      <c r="F206" s="52">
        <v>37.2234</v>
      </c>
      <c r="G206" s="52">
        <v>0</v>
      </c>
      <c r="H206" s="52">
        <v>0</v>
      </c>
      <c r="I206" s="52">
        <v>0</v>
      </c>
      <c r="J206" s="82" t="s">
        <v>166</v>
      </c>
      <c r="K206" s="82"/>
      <c r="L206" s="82"/>
      <c r="M206" s="82"/>
      <c r="N206" s="82"/>
      <c r="O206" s="82"/>
      <c r="P206" s="82"/>
      <c r="Q206" s="82"/>
    </row>
    <row r="207" spans="1:17" ht="14.25" customHeight="1">
      <c r="A207" s="73"/>
      <c r="B207" s="96"/>
      <c r="C207" s="77"/>
      <c r="D207" s="32">
        <v>2026</v>
      </c>
      <c r="E207" s="52">
        <f t="shared" si="34"/>
        <v>37.2234</v>
      </c>
      <c r="F207" s="52">
        <v>37.2234</v>
      </c>
      <c r="G207" s="52">
        <v>0</v>
      </c>
      <c r="H207" s="52">
        <v>0</v>
      </c>
      <c r="I207" s="52">
        <v>0</v>
      </c>
      <c r="J207" s="82" t="s">
        <v>166</v>
      </c>
      <c r="K207" s="82"/>
      <c r="L207" s="82"/>
      <c r="M207" s="82"/>
      <c r="N207" s="82"/>
      <c r="O207" s="82"/>
      <c r="P207" s="82"/>
      <c r="Q207" s="82"/>
    </row>
    <row r="208" spans="1:17" ht="15">
      <c r="A208" s="72" t="s">
        <v>159</v>
      </c>
      <c r="B208" s="95" t="s">
        <v>122</v>
      </c>
      <c r="C208" s="76" t="s">
        <v>23</v>
      </c>
      <c r="D208" s="35" t="s">
        <v>19</v>
      </c>
      <c r="E208" s="52">
        <f>SUM(E209:E215)</f>
        <v>40.36409999999999</v>
      </c>
      <c r="F208" s="52">
        <f>SUM(F209:F215)</f>
        <v>0</v>
      </c>
      <c r="G208" s="52">
        <f>SUM(G209:G215)</f>
        <v>40.36409999999999</v>
      </c>
      <c r="H208" s="52">
        <f>SUM(H209:H215)</f>
        <v>0</v>
      </c>
      <c r="I208" s="52">
        <f>SUM(I209:I215)</f>
        <v>0</v>
      </c>
      <c r="J208" s="82" t="s">
        <v>165</v>
      </c>
      <c r="K208" s="82"/>
      <c r="L208" s="82"/>
      <c r="M208" s="82"/>
      <c r="N208" s="82"/>
      <c r="O208" s="82"/>
      <c r="P208" s="82"/>
      <c r="Q208" s="82"/>
    </row>
    <row r="209" spans="1:17" ht="15">
      <c r="A209" s="73"/>
      <c r="B209" s="96"/>
      <c r="C209" s="77"/>
      <c r="D209" s="32">
        <v>2020</v>
      </c>
      <c r="E209" s="52">
        <f aca="true" t="shared" si="35" ref="E209:E215">F209+G209+H209+I209</f>
        <v>5.9924</v>
      </c>
      <c r="F209" s="52">
        <v>0</v>
      </c>
      <c r="G209" s="52">
        <v>5.9924</v>
      </c>
      <c r="H209" s="52">
        <v>0</v>
      </c>
      <c r="I209" s="52">
        <v>0</v>
      </c>
      <c r="J209" s="82" t="s">
        <v>166</v>
      </c>
      <c r="K209" s="82"/>
      <c r="L209" s="82"/>
      <c r="M209" s="82"/>
      <c r="N209" s="82"/>
      <c r="O209" s="82"/>
      <c r="P209" s="82"/>
      <c r="Q209" s="82"/>
    </row>
    <row r="210" spans="1:17" ht="15">
      <c r="A210" s="73"/>
      <c r="B210" s="96"/>
      <c r="C210" s="77"/>
      <c r="D210" s="32">
        <v>2021</v>
      </c>
      <c r="E210" s="52">
        <f t="shared" si="35"/>
        <v>6.1755</v>
      </c>
      <c r="F210" s="52">
        <v>0</v>
      </c>
      <c r="G210" s="52">
        <v>6.1755</v>
      </c>
      <c r="H210" s="52">
        <v>0</v>
      </c>
      <c r="I210" s="52">
        <v>0</v>
      </c>
      <c r="J210" s="82" t="s">
        <v>166</v>
      </c>
      <c r="K210" s="82"/>
      <c r="L210" s="82"/>
      <c r="M210" s="82"/>
      <c r="N210" s="82"/>
      <c r="O210" s="82"/>
      <c r="P210" s="82"/>
      <c r="Q210" s="82"/>
    </row>
    <row r="211" spans="1:17" ht="15">
      <c r="A211" s="73"/>
      <c r="B211" s="96"/>
      <c r="C211" s="77"/>
      <c r="D211" s="32">
        <v>2022</v>
      </c>
      <c r="E211" s="52">
        <f t="shared" si="35"/>
        <v>6.4078</v>
      </c>
      <c r="F211" s="52">
        <v>0</v>
      </c>
      <c r="G211" s="52">
        <v>6.4078</v>
      </c>
      <c r="H211" s="52">
        <v>0</v>
      </c>
      <c r="I211" s="52">
        <v>0</v>
      </c>
      <c r="J211" s="82" t="s">
        <v>166</v>
      </c>
      <c r="K211" s="82"/>
      <c r="L211" s="82"/>
      <c r="M211" s="82"/>
      <c r="N211" s="82"/>
      <c r="O211" s="82"/>
      <c r="P211" s="82"/>
      <c r="Q211" s="82"/>
    </row>
    <row r="212" spans="1:17" ht="15">
      <c r="A212" s="73"/>
      <c r="B212" s="96"/>
      <c r="C212" s="77"/>
      <c r="D212" s="32">
        <v>2023</v>
      </c>
      <c r="E212" s="52">
        <f t="shared" si="35"/>
        <v>5.4471</v>
      </c>
      <c r="F212" s="52">
        <v>0</v>
      </c>
      <c r="G212" s="52">
        <v>5.4471</v>
      </c>
      <c r="H212" s="52">
        <v>0</v>
      </c>
      <c r="I212" s="52">
        <v>0</v>
      </c>
      <c r="J212" s="82" t="s">
        <v>166</v>
      </c>
      <c r="K212" s="82"/>
      <c r="L212" s="82"/>
      <c r="M212" s="82"/>
      <c r="N212" s="82"/>
      <c r="O212" s="82"/>
      <c r="P212" s="82"/>
      <c r="Q212" s="82"/>
    </row>
    <row r="213" spans="1:17" ht="15">
      <c r="A213" s="73"/>
      <c r="B213" s="96"/>
      <c r="C213" s="77"/>
      <c r="D213" s="32">
        <v>2024</v>
      </c>
      <c r="E213" s="52">
        <f t="shared" si="35"/>
        <v>5.4471</v>
      </c>
      <c r="F213" s="52">
        <v>0</v>
      </c>
      <c r="G213" s="52">
        <v>5.4471</v>
      </c>
      <c r="H213" s="52">
        <v>0</v>
      </c>
      <c r="I213" s="52">
        <v>0</v>
      </c>
      <c r="J213" s="82" t="s">
        <v>166</v>
      </c>
      <c r="K213" s="82"/>
      <c r="L213" s="82"/>
      <c r="M213" s="82"/>
      <c r="N213" s="82"/>
      <c r="O213" s="82"/>
      <c r="P213" s="82"/>
      <c r="Q213" s="82"/>
    </row>
    <row r="214" spans="1:17" ht="15">
      <c r="A214" s="73"/>
      <c r="B214" s="96"/>
      <c r="C214" s="77"/>
      <c r="D214" s="32">
        <v>2025</v>
      </c>
      <c r="E214" s="52">
        <f t="shared" si="35"/>
        <v>5.4471</v>
      </c>
      <c r="F214" s="52">
        <v>0</v>
      </c>
      <c r="G214" s="52">
        <v>5.4471</v>
      </c>
      <c r="H214" s="52">
        <v>0</v>
      </c>
      <c r="I214" s="52">
        <v>0</v>
      </c>
      <c r="J214" s="82" t="s">
        <v>166</v>
      </c>
      <c r="K214" s="82"/>
      <c r="L214" s="82"/>
      <c r="M214" s="82"/>
      <c r="N214" s="82"/>
      <c r="O214" s="82"/>
      <c r="P214" s="82"/>
      <c r="Q214" s="82"/>
    </row>
    <row r="215" spans="1:17" ht="15">
      <c r="A215" s="73"/>
      <c r="B215" s="96"/>
      <c r="C215" s="77"/>
      <c r="D215" s="32">
        <v>2026</v>
      </c>
      <c r="E215" s="52">
        <f t="shared" si="35"/>
        <v>5.4471</v>
      </c>
      <c r="F215" s="52">
        <v>0</v>
      </c>
      <c r="G215" s="52">
        <v>5.4471</v>
      </c>
      <c r="H215" s="52">
        <v>0</v>
      </c>
      <c r="I215" s="52">
        <v>0</v>
      </c>
      <c r="J215" s="82" t="s">
        <v>166</v>
      </c>
      <c r="K215" s="82"/>
      <c r="L215" s="82"/>
      <c r="M215" s="82"/>
      <c r="N215" s="82"/>
      <c r="O215" s="82"/>
      <c r="P215" s="82"/>
      <c r="Q215" s="82"/>
    </row>
    <row r="216" spans="1:17" ht="15">
      <c r="A216" s="72" t="s">
        <v>160</v>
      </c>
      <c r="B216" s="95" t="s">
        <v>127</v>
      </c>
      <c r="C216" s="76" t="s">
        <v>23</v>
      </c>
      <c r="D216" s="35" t="s">
        <v>19</v>
      </c>
      <c r="E216" s="52">
        <f>SUM(E217:E223)</f>
        <v>2.2696</v>
      </c>
      <c r="F216" s="52">
        <f>SUM(F217:F223)</f>
        <v>0</v>
      </c>
      <c r="G216" s="52">
        <f>SUM(G217:G223)</f>
        <v>2.2696</v>
      </c>
      <c r="H216" s="52">
        <f>SUM(H217:H223)</f>
        <v>0</v>
      </c>
      <c r="I216" s="52">
        <f>SUM(I217:I223)</f>
        <v>0</v>
      </c>
      <c r="J216" s="82" t="s">
        <v>165</v>
      </c>
      <c r="K216" s="82"/>
      <c r="L216" s="82"/>
      <c r="M216" s="82"/>
      <c r="N216" s="82"/>
      <c r="O216" s="82"/>
      <c r="P216" s="82"/>
      <c r="Q216" s="82"/>
    </row>
    <row r="217" spans="1:17" ht="15">
      <c r="A217" s="73"/>
      <c r="B217" s="96"/>
      <c r="C217" s="77"/>
      <c r="D217" s="32">
        <v>2020</v>
      </c>
      <c r="E217" s="52">
        <f aca="true" t="shared" si="36" ref="E217:E223">F217+G217+H217+I217</f>
        <v>0.3058</v>
      </c>
      <c r="F217" s="52">
        <v>0</v>
      </c>
      <c r="G217" s="52">
        <v>0.3058</v>
      </c>
      <c r="H217" s="52">
        <v>0</v>
      </c>
      <c r="I217" s="52">
        <v>0</v>
      </c>
      <c r="J217" s="82" t="s">
        <v>166</v>
      </c>
      <c r="K217" s="82"/>
      <c r="L217" s="82"/>
      <c r="M217" s="82"/>
      <c r="N217" s="82"/>
      <c r="O217" s="82"/>
      <c r="P217" s="82"/>
      <c r="Q217" s="82"/>
    </row>
    <row r="218" spans="1:17" ht="15">
      <c r="A218" s="73"/>
      <c r="B218" s="96"/>
      <c r="C218" s="77"/>
      <c r="D218" s="32">
        <v>2021</v>
      </c>
      <c r="E218" s="52">
        <f t="shared" si="36"/>
        <v>0.3206</v>
      </c>
      <c r="F218" s="52">
        <v>0</v>
      </c>
      <c r="G218" s="52">
        <v>0.3206</v>
      </c>
      <c r="H218" s="52">
        <v>0</v>
      </c>
      <c r="I218" s="52">
        <v>0</v>
      </c>
      <c r="J218" s="82" t="s">
        <v>166</v>
      </c>
      <c r="K218" s="82"/>
      <c r="L218" s="82"/>
      <c r="M218" s="82"/>
      <c r="N218" s="82"/>
      <c r="O218" s="82"/>
      <c r="P218" s="82"/>
      <c r="Q218" s="82"/>
    </row>
    <row r="219" spans="1:17" ht="15">
      <c r="A219" s="73"/>
      <c r="B219" s="96"/>
      <c r="C219" s="77"/>
      <c r="D219" s="32">
        <v>2022</v>
      </c>
      <c r="E219" s="52">
        <f t="shared" si="36"/>
        <v>0.3392</v>
      </c>
      <c r="F219" s="52">
        <v>0</v>
      </c>
      <c r="G219" s="52">
        <v>0.3392</v>
      </c>
      <c r="H219" s="52">
        <v>0</v>
      </c>
      <c r="I219" s="52">
        <v>0</v>
      </c>
      <c r="J219" s="82" t="s">
        <v>166</v>
      </c>
      <c r="K219" s="82"/>
      <c r="L219" s="82"/>
      <c r="M219" s="82"/>
      <c r="N219" s="82"/>
      <c r="O219" s="82"/>
      <c r="P219" s="82"/>
      <c r="Q219" s="82"/>
    </row>
    <row r="220" spans="1:17" ht="17.25" customHeight="1">
      <c r="A220" s="73"/>
      <c r="B220" s="96"/>
      <c r="C220" s="77"/>
      <c r="D220" s="32">
        <v>2023</v>
      </c>
      <c r="E220" s="52">
        <f t="shared" si="36"/>
        <v>0.326</v>
      </c>
      <c r="F220" s="52">
        <v>0</v>
      </c>
      <c r="G220" s="52">
        <v>0.326</v>
      </c>
      <c r="H220" s="52">
        <v>0</v>
      </c>
      <c r="I220" s="52">
        <v>0</v>
      </c>
      <c r="J220" s="82" t="s">
        <v>166</v>
      </c>
      <c r="K220" s="82"/>
      <c r="L220" s="82"/>
      <c r="M220" s="82"/>
      <c r="N220" s="82"/>
      <c r="O220" s="82"/>
      <c r="P220" s="82"/>
      <c r="Q220" s="82"/>
    </row>
    <row r="221" spans="1:17" ht="17.25" customHeight="1">
      <c r="A221" s="73"/>
      <c r="B221" s="96"/>
      <c r="C221" s="77"/>
      <c r="D221" s="32">
        <v>2024</v>
      </c>
      <c r="E221" s="52">
        <f t="shared" si="36"/>
        <v>0.326</v>
      </c>
      <c r="F221" s="52">
        <v>0</v>
      </c>
      <c r="G221" s="52">
        <v>0.326</v>
      </c>
      <c r="H221" s="52">
        <v>0</v>
      </c>
      <c r="I221" s="52">
        <v>0</v>
      </c>
      <c r="J221" s="82" t="s">
        <v>166</v>
      </c>
      <c r="K221" s="82"/>
      <c r="L221" s="82"/>
      <c r="M221" s="82"/>
      <c r="N221" s="82"/>
      <c r="O221" s="82"/>
      <c r="P221" s="82"/>
      <c r="Q221" s="82"/>
    </row>
    <row r="222" spans="1:17" ht="17.25" customHeight="1">
      <c r="A222" s="73"/>
      <c r="B222" s="96"/>
      <c r="C222" s="77"/>
      <c r="D222" s="32">
        <v>2025</v>
      </c>
      <c r="E222" s="52">
        <f t="shared" si="36"/>
        <v>0.326</v>
      </c>
      <c r="F222" s="52">
        <v>0</v>
      </c>
      <c r="G222" s="52">
        <v>0.326</v>
      </c>
      <c r="H222" s="52">
        <v>0</v>
      </c>
      <c r="I222" s="52">
        <v>0</v>
      </c>
      <c r="J222" s="82" t="s">
        <v>166</v>
      </c>
      <c r="K222" s="82"/>
      <c r="L222" s="82"/>
      <c r="M222" s="82"/>
      <c r="N222" s="82"/>
      <c r="O222" s="82"/>
      <c r="P222" s="82"/>
      <c r="Q222" s="82"/>
    </row>
    <row r="223" spans="1:17" ht="69.75" customHeight="1">
      <c r="A223" s="73"/>
      <c r="B223" s="96"/>
      <c r="C223" s="77"/>
      <c r="D223" s="32">
        <v>2026</v>
      </c>
      <c r="E223" s="52">
        <f t="shared" si="36"/>
        <v>0.326</v>
      </c>
      <c r="F223" s="52">
        <v>0</v>
      </c>
      <c r="G223" s="52">
        <v>0.326</v>
      </c>
      <c r="H223" s="52">
        <v>0</v>
      </c>
      <c r="I223" s="52">
        <v>0</v>
      </c>
      <c r="J223" s="82" t="s">
        <v>166</v>
      </c>
      <c r="K223" s="82"/>
      <c r="L223" s="82"/>
      <c r="M223" s="82"/>
      <c r="N223" s="82"/>
      <c r="O223" s="82"/>
      <c r="P223" s="82"/>
      <c r="Q223" s="82"/>
    </row>
    <row r="224" spans="1:17" ht="17.25" customHeight="1">
      <c r="A224" s="72" t="s">
        <v>161</v>
      </c>
      <c r="B224" s="95" t="s">
        <v>198</v>
      </c>
      <c r="C224" s="76" t="s">
        <v>23</v>
      </c>
      <c r="D224" s="35" t="s">
        <v>19</v>
      </c>
      <c r="E224" s="52">
        <f>SUM(E225:E231)</f>
        <v>23.8992</v>
      </c>
      <c r="F224" s="52">
        <f>SUM(F225:F231)</f>
        <v>0</v>
      </c>
      <c r="G224" s="52">
        <f>SUM(G225:G231)</f>
        <v>23.8992</v>
      </c>
      <c r="H224" s="52">
        <f>SUM(H225:H231)</f>
        <v>0</v>
      </c>
      <c r="I224" s="52">
        <f>SUM(I225:I231)</f>
        <v>0</v>
      </c>
      <c r="J224" s="82" t="s">
        <v>165</v>
      </c>
      <c r="K224" s="82"/>
      <c r="L224" s="82"/>
      <c r="M224" s="82"/>
      <c r="N224" s="82"/>
      <c r="O224" s="82"/>
      <c r="P224" s="82"/>
      <c r="Q224" s="82"/>
    </row>
    <row r="225" spans="1:17" ht="17.25" customHeight="1">
      <c r="A225" s="73"/>
      <c r="B225" s="96"/>
      <c r="C225" s="77"/>
      <c r="D225" s="32">
        <v>2020</v>
      </c>
      <c r="E225" s="52">
        <f aca="true" t="shared" si="37" ref="E225:E231">F225+G225+H225+I225</f>
        <v>3.0088</v>
      </c>
      <c r="F225" s="52">
        <v>0</v>
      </c>
      <c r="G225" s="52">
        <v>3.0088</v>
      </c>
      <c r="H225" s="52">
        <v>0</v>
      </c>
      <c r="I225" s="52">
        <v>0</v>
      </c>
      <c r="J225" s="82" t="s">
        <v>166</v>
      </c>
      <c r="K225" s="82"/>
      <c r="L225" s="82"/>
      <c r="M225" s="82"/>
      <c r="N225" s="82"/>
      <c r="O225" s="82"/>
      <c r="P225" s="82"/>
      <c r="Q225" s="82"/>
    </row>
    <row r="226" spans="1:17" ht="17.25" customHeight="1">
      <c r="A226" s="73"/>
      <c r="B226" s="96"/>
      <c r="C226" s="77"/>
      <c r="D226" s="32">
        <v>2021</v>
      </c>
      <c r="E226" s="52">
        <f t="shared" si="37"/>
        <v>3.0385</v>
      </c>
      <c r="F226" s="52">
        <v>0</v>
      </c>
      <c r="G226" s="52">
        <v>3.0385</v>
      </c>
      <c r="H226" s="52">
        <v>0</v>
      </c>
      <c r="I226" s="52">
        <v>0</v>
      </c>
      <c r="J226" s="82" t="s">
        <v>166</v>
      </c>
      <c r="K226" s="82"/>
      <c r="L226" s="82"/>
      <c r="M226" s="82"/>
      <c r="N226" s="82"/>
      <c r="O226" s="82"/>
      <c r="P226" s="82"/>
      <c r="Q226" s="82"/>
    </row>
    <row r="227" spans="1:17" ht="17.25" customHeight="1">
      <c r="A227" s="73"/>
      <c r="B227" s="96"/>
      <c r="C227" s="77"/>
      <c r="D227" s="32">
        <v>2022</v>
      </c>
      <c r="E227" s="52">
        <f t="shared" si="37"/>
        <v>3.0471</v>
      </c>
      <c r="F227" s="52">
        <v>0</v>
      </c>
      <c r="G227" s="52">
        <v>3.0471</v>
      </c>
      <c r="H227" s="52">
        <v>0</v>
      </c>
      <c r="I227" s="52">
        <v>0</v>
      </c>
      <c r="J227" s="82" t="s">
        <v>166</v>
      </c>
      <c r="K227" s="82"/>
      <c r="L227" s="82"/>
      <c r="M227" s="82"/>
      <c r="N227" s="82"/>
      <c r="O227" s="82"/>
      <c r="P227" s="82"/>
      <c r="Q227" s="82"/>
    </row>
    <row r="228" spans="1:17" ht="17.25" customHeight="1">
      <c r="A228" s="73"/>
      <c r="B228" s="96"/>
      <c r="C228" s="77"/>
      <c r="D228" s="32">
        <v>2023</v>
      </c>
      <c r="E228" s="52">
        <f t="shared" si="37"/>
        <v>3.7012</v>
      </c>
      <c r="F228" s="52">
        <v>0</v>
      </c>
      <c r="G228" s="52">
        <v>3.7012</v>
      </c>
      <c r="H228" s="52">
        <v>0</v>
      </c>
      <c r="I228" s="52">
        <v>0</v>
      </c>
      <c r="J228" s="82" t="s">
        <v>166</v>
      </c>
      <c r="K228" s="82"/>
      <c r="L228" s="82"/>
      <c r="M228" s="82"/>
      <c r="N228" s="82"/>
      <c r="O228" s="82"/>
      <c r="P228" s="82"/>
      <c r="Q228" s="82"/>
    </row>
    <row r="229" spans="1:17" ht="17.25" customHeight="1">
      <c r="A229" s="73"/>
      <c r="B229" s="96"/>
      <c r="C229" s="77"/>
      <c r="D229" s="32">
        <v>2024</v>
      </c>
      <c r="E229" s="52">
        <f t="shared" si="37"/>
        <v>3.7012</v>
      </c>
      <c r="F229" s="52">
        <v>0</v>
      </c>
      <c r="G229" s="52">
        <v>3.7012</v>
      </c>
      <c r="H229" s="52">
        <v>0</v>
      </c>
      <c r="I229" s="52">
        <v>0</v>
      </c>
      <c r="J229" s="82" t="s">
        <v>166</v>
      </c>
      <c r="K229" s="82"/>
      <c r="L229" s="82"/>
      <c r="M229" s="82"/>
      <c r="N229" s="82"/>
      <c r="O229" s="82"/>
      <c r="P229" s="82"/>
      <c r="Q229" s="82"/>
    </row>
    <row r="230" spans="1:17" ht="17.25" customHeight="1">
      <c r="A230" s="73"/>
      <c r="B230" s="96"/>
      <c r="C230" s="77"/>
      <c r="D230" s="32">
        <v>2025</v>
      </c>
      <c r="E230" s="52">
        <f t="shared" si="37"/>
        <v>3.7012</v>
      </c>
      <c r="F230" s="52">
        <v>0</v>
      </c>
      <c r="G230" s="52">
        <v>3.7012</v>
      </c>
      <c r="H230" s="52">
        <v>0</v>
      </c>
      <c r="I230" s="52">
        <v>0</v>
      </c>
      <c r="J230" s="82" t="s">
        <v>166</v>
      </c>
      <c r="K230" s="82"/>
      <c r="L230" s="82"/>
      <c r="M230" s="82"/>
      <c r="N230" s="82"/>
      <c r="O230" s="82"/>
      <c r="P230" s="82"/>
      <c r="Q230" s="82"/>
    </row>
    <row r="231" spans="1:17" ht="17.25" customHeight="1">
      <c r="A231" s="73"/>
      <c r="B231" s="96"/>
      <c r="C231" s="77"/>
      <c r="D231" s="32">
        <v>2026</v>
      </c>
      <c r="E231" s="52">
        <f t="shared" si="37"/>
        <v>3.7012</v>
      </c>
      <c r="F231" s="52">
        <v>0</v>
      </c>
      <c r="G231" s="52">
        <v>3.7012</v>
      </c>
      <c r="H231" s="52">
        <v>0</v>
      </c>
      <c r="I231" s="52">
        <v>0</v>
      </c>
      <c r="J231" s="82" t="s">
        <v>166</v>
      </c>
      <c r="K231" s="82"/>
      <c r="L231" s="82"/>
      <c r="M231" s="82"/>
      <c r="N231" s="82"/>
      <c r="O231" s="82"/>
      <c r="P231" s="82"/>
      <c r="Q231" s="82"/>
    </row>
    <row r="232" spans="1:17" ht="15">
      <c r="A232" s="72" t="s">
        <v>162</v>
      </c>
      <c r="B232" s="95" t="s">
        <v>199</v>
      </c>
      <c r="C232" s="76" t="s">
        <v>23</v>
      </c>
      <c r="D232" s="35" t="s">
        <v>19</v>
      </c>
      <c r="E232" s="52">
        <f>SUM(E233:E239)</f>
        <v>0.1392</v>
      </c>
      <c r="F232" s="52">
        <f>SUM(F233:F239)</f>
        <v>0</v>
      </c>
      <c r="G232" s="52">
        <f>SUM(G233:G239)</f>
        <v>0.1392</v>
      </c>
      <c r="H232" s="52">
        <f>SUM(H233:H239)</f>
        <v>0</v>
      </c>
      <c r="I232" s="52">
        <f>SUM(I233:I239)</f>
        <v>0</v>
      </c>
      <c r="J232" s="82" t="s">
        <v>165</v>
      </c>
      <c r="K232" s="82"/>
      <c r="L232" s="82"/>
      <c r="M232" s="82"/>
      <c r="N232" s="82"/>
      <c r="O232" s="82"/>
      <c r="P232" s="82"/>
      <c r="Q232" s="82"/>
    </row>
    <row r="233" spans="1:17" ht="15">
      <c r="A233" s="73"/>
      <c r="B233" s="96"/>
      <c r="C233" s="77"/>
      <c r="D233" s="32">
        <v>2020</v>
      </c>
      <c r="E233" s="52">
        <f aca="true" t="shared" si="38" ref="E233:E239">F233+G233+H233+I233</f>
        <v>0.0176</v>
      </c>
      <c r="F233" s="52">
        <v>0</v>
      </c>
      <c r="G233" s="52">
        <v>0.0176</v>
      </c>
      <c r="H233" s="52">
        <v>0</v>
      </c>
      <c r="I233" s="52">
        <v>0</v>
      </c>
      <c r="J233" s="82" t="s">
        <v>166</v>
      </c>
      <c r="K233" s="82"/>
      <c r="L233" s="82"/>
      <c r="M233" s="82"/>
      <c r="N233" s="82"/>
      <c r="O233" s="82"/>
      <c r="P233" s="82"/>
      <c r="Q233" s="82"/>
    </row>
    <row r="234" spans="1:17" ht="15">
      <c r="A234" s="73"/>
      <c r="B234" s="96"/>
      <c r="C234" s="77"/>
      <c r="D234" s="32">
        <v>2021</v>
      </c>
      <c r="E234" s="52">
        <f t="shared" si="38"/>
        <v>0.0181</v>
      </c>
      <c r="F234" s="52">
        <v>0</v>
      </c>
      <c r="G234" s="52">
        <v>0.0181</v>
      </c>
      <c r="H234" s="52">
        <v>0</v>
      </c>
      <c r="I234" s="52">
        <v>0</v>
      </c>
      <c r="J234" s="82" t="s">
        <v>166</v>
      </c>
      <c r="K234" s="82"/>
      <c r="L234" s="82"/>
      <c r="M234" s="82"/>
      <c r="N234" s="82"/>
      <c r="O234" s="82"/>
      <c r="P234" s="82"/>
      <c r="Q234" s="82"/>
    </row>
    <row r="235" spans="1:17" ht="15">
      <c r="A235" s="73"/>
      <c r="B235" s="96"/>
      <c r="C235" s="77"/>
      <c r="D235" s="32">
        <v>2022</v>
      </c>
      <c r="E235" s="52">
        <f t="shared" si="38"/>
        <v>0.0227</v>
      </c>
      <c r="F235" s="52">
        <v>0</v>
      </c>
      <c r="G235" s="52">
        <v>0.0227</v>
      </c>
      <c r="H235" s="52">
        <v>0</v>
      </c>
      <c r="I235" s="52">
        <v>0</v>
      </c>
      <c r="J235" s="82" t="s">
        <v>166</v>
      </c>
      <c r="K235" s="82"/>
      <c r="L235" s="82"/>
      <c r="M235" s="82"/>
      <c r="N235" s="82"/>
      <c r="O235" s="82"/>
      <c r="P235" s="82"/>
      <c r="Q235" s="82"/>
    </row>
    <row r="236" spans="1:17" ht="15">
      <c r="A236" s="73"/>
      <c r="B236" s="96"/>
      <c r="C236" s="77"/>
      <c r="D236" s="32">
        <v>2023</v>
      </c>
      <c r="E236" s="52">
        <f t="shared" si="38"/>
        <v>0.0202</v>
      </c>
      <c r="F236" s="52">
        <v>0</v>
      </c>
      <c r="G236" s="52">
        <v>0.0202</v>
      </c>
      <c r="H236" s="52">
        <v>0</v>
      </c>
      <c r="I236" s="52">
        <v>0</v>
      </c>
      <c r="J236" s="82" t="s">
        <v>166</v>
      </c>
      <c r="K236" s="82"/>
      <c r="L236" s="82"/>
      <c r="M236" s="82"/>
      <c r="N236" s="82"/>
      <c r="O236" s="82"/>
      <c r="P236" s="82"/>
      <c r="Q236" s="82"/>
    </row>
    <row r="237" spans="1:17" ht="15">
      <c r="A237" s="73"/>
      <c r="B237" s="96"/>
      <c r="C237" s="77"/>
      <c r="D237" s="32">
        <v>2024</v>
      </c>
      <c r="E237" s="52">
        <f t="shared" si="38"/>
        <v>0.0202</v>
      </c>
      <c r="F237" s="52">
        <v>0</v>
      </c>
      <c r="G237" s="52">
        <v>0.0202</v>
      </c>
      <c r="H237" s="52">
        <v>0</v>
      </c>
      <c r="I237" s="52">
        <v>0</v>
      </c>
      <c r="J237" s="82" t="s">
        <v>166</v>
      </c>
      <c r="K237" s="82"/>
      <c r="L237" s="82"/>
      <c r="M237" s="82"/>
      <c r="N237" s="82"/>
      <c r="O237" s="82"/>
      <c r="P237" s="82"/>
      <c r="Q237" s="82"/>
    </row>
    <row r="238" spans="1:17" ht="15">
      <c r="A238" s="73"/>
      <c r="B238" s="96"/>
      <c r="C238" s="77"/>
      <c r="D238" s="32">
        <v>2025</v>
      </c>
      <c r="E238" s="52">
        <f t="shared" si="38"/>
        <v>0.0202</v>
      </c>
      <c r="F238" s="52">
        <v>0</v>
      </c>
      <c r="G238" s="52">
        <v>0.0202</v>
      </c>
      <c r="H238" s="52">
        <v>0</v>
      </c>
      <c r="I238" s="52">
        <v>0</v>
      </c>
      <c r="J238" s="82" t="s">
        <v>166</v>
      </c>
      <c r="K238" s="82"/>
      <c r="L238" s="82"/>
      <c r="M238" s="82"/>
      <c r="N238" s="82"/>
      <c r="O238" s="82"/>
      <c r="P238" s="82"/>
      <c r="Q238" s="82"/>
    </row>
    <row r="239" spans="1:17" ht="79.5" customHeight="1">
      <c r="A239" s="73"/>
      <c r="B239" s="96"/>
      <c r="C239" s="77"/>
      <c r="D239" s="32">
        <v>2026</v>
      </c>
      <c r="E239" s="52">
        <f t="shared" si="38"/>
        <v>0.0202</v>
      </c>
      <c r="F239" s="52">
        <v>0</v>
      </c>
      <c r="G239" s="52">
        <v>0.0202</v>
      </c>
      <c r="H239" s="52">
        <v>0</v>
      </c>
      <c r="I239" s="52">
        <v>0</v>
      </c>
      <c r="J239" s="82" t="s">
        <v>166</v>
      </c>
      <c r="K239" s="82"/>
      <c r="L239" s="82"/>
      <c r="M239" s="82"/>
      <c r="N239" s="82"/>
      <c r="O239" s="82"/>
      <c r="P239" s="82"/>
      <c r="Q239" s="82"/>
    </row>
    <row r="240" spans="1:17" ht="15">
      <c r="A240" s="72" t="s">
        <v>163</v>
      </c>
      <c r="B240" s="95" t="s">
        <v>200</v>
      </c>
      <c r="C240" s="76" t="s">
        <v>23</v>
      </c>
      <c r="D240" s="35" t="s">
        <v>19</v>
      </c>
      <c r="E240" s="52">
        <f>SUM(E241:E247)</f>
        <v>2.2469</v>
      </c>
      <c r="F240" s="52">
        <f>SUM(F241:F247)</f>
        <v>0</v>
      </c>
      <c r="G240" s="52">
        <f>SUM(G241:G247)</f>
        <v>2.2469</v>
      </c>
      <c r="H240" s="52">
        <f>SUM(H241:H247)</f>
        <v>0</v>
      </c>
      <c r="I240" s="52">
        <f>SUM(I241:I247)</f>
        <v>0</v>
      </c>
      <c r="J240" s="115" t="s">
        <v>165</v>
      </c>
      <c r="K240" s="115"/>
      <c r="L240" s="115"/>
      <c r="M240" s="115"/>
      <c r="N240" s="115"/>
      <c r="O240" s="115"/>
      <c r="P240" s="115"/>
      <c r="Q240" s="115"/>
    </row>
    <row r="241" spans="1:17" ht="15">
      <c r="A241" s="73"/>
      <c r="B241" s="96"/>
      <c r="C241" s="77"/>
      <c r="D241" s="32">
        <v>2020</v>
      </c>
      <c r="E241" s="52">
        <f aca="true" t="shared" si="39" ref="E241:E247">F241+G241+H241+I241</f>
        <v>0.309</v>
      </c>
      <c r="F241" s="52">
        <v>0</v>
      </c>
      <c r="G241" s="52">
        <v>0.309</v>
      </c>
      <c r="H241" s="52">
        <v>0</v>
      </c>
      <c r="I241" s="52">
        <v>0</v>
      </c>
      <c r="J241" s="115" t="s">
        <v>166</v>
      </c>
      <c r="K241" s="115"/>
      <c r="L241" s="115"/>
      <c r="M241" s="115"/>
      <c r="N241" s="115"/>
      <c r="O241" s="115"/>
      <c r="P241" s="115"/>
      <c r="Q241" s="115"/>
    </row>
    <row r="242" spans="1:17" ht="15">
      <c r="A242" s="73"/>
      <c r="B242" s="96"/>
      <c r="C242" s="77"/>
      <c r="D242" s="32">
        <v>2021</v>
      </c>
      <c r="E242" s="52">
        <f t="shared" si="39"/>
        <v>0.3336</v>
      </c>
      <c r="F242" s="52">
        <v>0</v>
      </c>
      <c r="G242" s="52">
        <v>0.3336</v>
      </c>
      <c r="H242" s="52">
        <v>0</v>
      </c>
      <c r="I242" s="52">
        <v>0</v>
      </c>
      <c r="J242" s="115" t="s">
        <v>166</v>
      </c>
      <c r="K242" s="115"/>
      <c r="L242" s="115"/>
      <c r="M242" s="115"/>
      <c r="N242" s="115"/>
      <c r="O242" s="115"/>
      <c r="P242" s="115"/>
      <c r="Q242" s="115"/>
    </row>
    <row r="243" spans="1:17" ht="15">
      <c r="A243" s="73"/>
      <c r="B243" s="96"/>
      <c r="C243" s="77"/>
      <c r="D243" s="32">
        <v>2022</v>
      </c>
      <c r="E243" s="52">
        <f t="shared" si="39"/>
        <v>0.3539</v>
      </c>
      <c r="F243" s="52">
        <v>0</v>
      </c>
      <c r="G243" s="52">
        <v>0.3539</v>
      </c>
      <c r="H243" s="52">
        <v>0</v>
      </c>
      <c r="I243" s="52">
        <v>0</v>
      </c>
      <c r="J243" s="115" t="s">
        <v>166</v>
      </c>
      <c r="K243" s="115"/>
      <c r="L243" s="115"/>
      <c r="M243" s="115"/>
      <c r="N243" s="115"/>
      <c r="O243" s="115"/>
      <c r="P243" s="115"/>
      <c r="Q243" s="115"/>
    </row>
    <row r="244" spans="1:17" ht="15">
      <c r="A244" s="73"/>
      <c r="B244" s="96"/>
      <c r="C244" s="77"/>
      <c r="D244" s="32">
        <v>2023</v>
      </c>
      <c r="E244" s="52">
        <f t="shared" si="39"/>
        <v>0.3126</v>
      </c>
      <c r="F244" s="52">
        <v>0</v>
      </c>
      <c r="G244" s="52">
        <v>0.3126</v>
      </c>
      <c r="H244" s="52">
        <v>0</v>
      </c>
      <c r="I244" s="52">
        <v>0</v>
      </c>
      <c r="J244" s="115" t="s">
        <v>166</v>
      </c>
      <c r="K244" s="115"/>
      <c r="L244" s="115"/>
      <c r="M244" s="115"/>
      <c r="N244" s="115"/>
      <c r="O244" s="115"/>
      <c r="P244" s="115"/>
      <c r="Q244" s="115"/>
    </row>
    <row r="245" spans="1:17" ht="15">
      <c r="A245" s="73"/>
      <c r="B245" s="96"/>
      <c r="C245" s="77"/>
      <c r="D245" s="32">
        <v>2024</v>
      </c>
      <c r="E245" s="52">
        <f t="shared" si="39"/>
        <v>0.3126</v>
      </c>
      <c r="F245" s="52">
        <v>0</v>
      </c>
      <c r="G245" s="52">
        <v>0.3126</v>
      </c>
      <c r="H245" s="52">
        <v>0</v>
      </c>
      <c r="I245" s="52">
        <v>0</v>
      </c>
      <c r="J245" s="115" t="s">
        <v>166</v>
      </c>
      <c r="K245" s="115"/>
      <c r="L245" s="115"/>
      <c r="M245" s="115"/>
      <c r="N245" s="115"/>
      <c r="O245" s="115"/>
      <c r="P245" s="115"/>
      <c r="Q245" s="115"/>
    </row>
    <row r="246" spans="1:17" ht="15">
      <c r="A246" s="73"/>
      <c r="B246" s="96"/>
      <c r="C246" s="77"/>
      <c r="D246" s="32">
        <v>2025</v>
      </c>
      <c r="E246" s="52">
        <f t="shared" si="39"/>
        <v>0.3126</v>
      </c>
      <c r="F246" s="52">
        <v>0</v>
      </c>
      <c r="G246" s="52">
        <v>0.3126</v>
      </c>
      <c r="H246" s="52">
        <v>0</v>
      </c>
      <c r="I246" s="52">
        <v>0</v>
      </c>
      <c r="J246" s="115" t="s">
        <v>166</v>
      </c>
      <c r="K246" s="115"/>
      <c r="L246" s="115"/>
      <c r="M246" s="115"/>
      <c r="N246" s="115"/>
      <c r="O246" s="115"/>
      <c r="P246" s="115"/>
      <c r="Q246" s="115"/>
    </row>
    <row r="247" spans="1:17" ht="105" customHeight="1">
      <c r="A247" s="73"/>
      <c r="B247" s="96"/>
      <c r="C247" s="77"/>
      <c r="D247" s="32">
        <v>2026</v>
      </c>
      <c r="E247" s="52">
        <f t="shared" si="39"/>
        <v>0.3126</v>
      </c>
      <c r="F247" s="52">
        <v>0</v>
      </c>
      <c r="G247" s="52">
        <v>0.3126</v>
      </c>
      <c r="H247" s="52">
        <v>0</v>
      </c>
      <c r="I247" s="52">
        <v>0</v>
      </c>
      <c r="J247" s="115" t="s">
        <v>166</v>
      </c>
      <c r="K247" s="115"/>
      <c r="L247" s="115"/>
      <c r="M247" s="115"/>
      <c r="N247" s="115"/>
      <c r="O247" s="115"/>
      <c r="P247" s="115"/>
      <c r="Q247" s="115"/>
    </row>
    <row r="248" spans="1:17" s="39" customFormat="1" ht="14.25" customHeight="1">
      <c r="A248" s="133" t="s">
        <v>164</v>
      </c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  <row r="249" spans="1:17" ht="15">
      <c r="A249" s="87"/>
      <c r="B249" s="87"/>
      <c r="C249" s="87"/>
      <c r="D249" s="35" t="s">
        <v>19</v>
      </c>
      <c r="E249" s="58">
        <f>SUM(E250:E256)</f>
        <v>43497.550390000004</v>
      </c>
      <c r="F249" s="58">
        <f>SUM(F250:F256)</f>
        <v>12603.387490000001</v>
      </c>
      <c r="G249" s="58">
        <f>SUM(G250:G256)</f>
        <v>30893.086799999997</v>
      </c>
      <c r="H249" s="58">
        <f>SUM(H250:H256)</f>
        <v>1.0761</v>
      </c>
      <c r="I249" s="58">
        <f>SUM(I250:I256)</f>
        <v>0</v>
      </c>
      <c r="J249" s="88" t="s">
        <v>126</v>
      </c>
      <c r="K249" s="88"/>
      <c r="L249" s="88"/>
      <c r="M249" s="88"/>
      <c r="N249" s="88"/>
      <c r="O249" s="88"/>
      <c r="P249" s="88"/>
      <c r="Q249" s="88"/>
    </row>
    <row r="250" spans="1:17" ht="15">
      <c r="A250" s="87"/>
      <c r="B250" s="87"/>
      <c r="C250" s="87"/>
      <c r="D250" s="32">
        <v>2020</v>
      </c>
      <c r="E250" s="53">
        <f>F250+G250+H250+I250</f>
        <v>6076.769100000001</v>
      </c>
      <c r="F250" s="59">
        <f aca="true" t="shared" si="40" ref="F250:I256">F22+F30+F38+F54+F62+F70+F78+F86+F94+F102+F110+F118+F126+F134+F142+F150+F201+F209+F217+F225+F233+F241+F158+F46+F166+F174+F182+F190</f>
        <v>1757.5962000000002</v>
      </c>
      <c r="G250" s="59">
        <f t="shared" si="40"/>
        <v>4318.096800000001</v>
      </c>
      <c r="H250" s="59">
        <f t="shared" si="40"/>
        <v>1.0761</v>
      </c>
      <c r="I250" s="59">
        <f t="shared" si="40"/>
        <v>0</v>
      </c>
      <c r="J250" s="88"/>
      <c r="K250" s="88"/>
      <c r="L250" s="88"/>
      <c r="M250" s="88"/>
      <c r="N250" s="88"/>
      <c r="O250" s="88"/>
      <c r="P250" s="88"/>
      <c r="Q250" s="88"/>
    </row>
    <row r="251" spans="1:17" ht="15">
      <c r="A251" s="87"/>
      <c r="B251" s="87"/>
      <c r="C251" s="87"/>
      <c r="D251" s="32">
        <v>2021</v>
      </c>
      <c r="E251" s="53">
        <f aca="true" t="shared" si="41" ref="E251:E256">F251+G251+H251+I251</f>
        <v>6290.500649999998</v>
      </c>
      <c r="F251" s="59">
        <f t="shared" si="40"/>
        <v>1717.02025</v>
      </c>
      <c r="G251" s="59">
        <f t="shared" si="40"/>
        <v>4573.480399999999</v>
      </c>
      <c r="H251" s="59">
        <f t="shared" si="40"/>
        <v>0</v>
      </c>
      <c r="I251" s="59">
        <f t="shared" si="40"/>
        <v>0</v>
      </c>
      <c r="J251" s="88"/>
      <c r="K251" s="88"/>
      <c r="L251" s="88"/>
      <c r="M251" s="88"/>
      <c r="N251" s="88"/>
      <c r="O251" s="88"/>
      <c r="P251" s="88"/>
      <c r="Q251" s="88"/>
    </row>
    <row r="252" spans="1:17" ht="15">
      <c r="A252" s="87"/>
      <c r="B252" s="87"/>
      <c r="C252" s="87"/>
      <c r="D252" s="32">
        <v>2022</v>
      </c>
      <c r="E252" s="53">
        <f t="shared" si="41"/>
        <v>6597.321600000001</v>
      </c>
      <c r="F252" s="59">
        <f t="shared" si="40"/>
        <v>1774.5012</v>
      </c>
      <c r="G252" s="59">
        <f t="shared" si="40"/>
        <v>4822.820400000001</v>
      </c>
      <c r="H252" s="59">
        <f t="shared" si="40"/>
        <v>0</v>
      </c>
      <c r="I252" s="59">
        <f t="shared" si="40"/>
        <v>0</v>
      </c>
      <c r="J252" s="88"/>
      <c r="K252" s="88"/>
      <c r="L252" s="88"/>
      <c r="M252" s="88"/>
      <c r="N252" s="88"/>
      <c r="O252" s="88"/>
      <c r="P252" s="88"/>
      <c r="Q252" s="88"/>
    </row>
    <row r="253" spans="1:17" ht="15">
      <c r="A253" s="87"/>
      <c r="B253" s="87"/>
      <c r="C253" s="87"/>
      <c r="D253" s="32">
        <v>2023</v>
      </c>
      <c r="E253" s="53">
        <f t="shared" si="41"/>
        <v>6133.23976</v>
      </c>
      <c r="F253" s="59">
        <f t="shared" si="40"/>
        <v>1838.56746</v>
      </c>
      <c r="G253" s="59">
        <f t="shared" si="40"/>
        <v>4294.6723</v>
      </c>
      <c r="H253" s="59">
        <f t="shared" si="40"/>
        <v>0</v>
      </c>
      <c r="I253" s="59">
        <f t="shared" si="40"/>
        <v>0</v>
      </c>
      <c r="J253" s="88"/>
      <c r="K253" s="88"/>
      <c r="L253" s="88"/>
      <c r="M253" s="88"/>
      <c r="N253" s="88"/>
      <c r="O253" s="88"/>
      <c r="P253" s="88"/>
      <c r="Q253" s="88"/>
    </row>
    <row r="254" spans="1:17" ht="15">
      <c r="A254" s="87"/>
      <c r="B254" s="87"/>
      <c r="C254" s="87"/>
      <c r="D254" s="32">
        <v>2024</v>
      </c>
      <c r="E254" s="53">
        <f t="shared" si="41"/>
        <v>6133.23976</v>
      </c>
      <c r="F254" s="59">
        <f t="shared" si="40"/>
        <v>1838.56746</v>
      </c>
      <c r="G254" s="59">
        <f t="shared" si="40"/>
        <v>4294.6723</v>
      </c>
      <c r="H254" s="59">
        <f t="shared" si="40"/>
        <v>0</v>
      </c>
      <c r="I254" s="59">
        <f t="shared" si="40"/>
        <v>0</v>
      </c>
      <c r="J254" s="88"/>
      <c r="K254" s="88"/>
      <c r="L254" s="88"/>
      <c r="M254" s="88"/>
      <c r="N254" s="88"/>
      <c r="O254" s="88"/>
      <c r="P254" s="88"/>
      <c r="Q254" s="88"/>
    </row>
    <row r="255" spans="1:17" ht="15">
      <c r="A255" s="87"/>
      <c r="B255" s="87"/>
      <c r="C255" s="87"/>
      <c r="D255" s="32">
        <v>2025</v>
      </c>
      <c r="E255" s="53">
        <f t="shared" si="41"/>
        <v>6133.23976</v>
      </c>
      <c r="F255" s="59">
        <f t="shared" si="40"/>
        <v>1838.56746</v>
      </c>
      <c r="G255" s="59">
        <f t="shared" si="40"/>
        <v>4294.6723</v>
      </c>
      <c r="H255" s="59">
        <f t="shared" si="40"/>
        <v>0</v>
      </c>
      <c r="I255" s="59">
        <f t="shared" si="40"/>
        <v>0</v>
      </c>
      <c r="J255" s="88"/>
      <c r="K255" s="88"/>
      <c r="L255" s="88"/>
      <c r="M255" s="88"/>
      <c r="N255" s="88"/>
      <c r="O255" s="88"/>
      <c r="P255" s="88"/>
      <c r="Q255" s="88"/>
    </row>
    <row r="256" spans="1:17" ht="15">
      <c r="A256" s="87"/>
      <c r="B256" s="87"/>
      <c r="C256" s="87"/>
      <c r="D256" s="32">
        <v>2026</v>
      </c>
      <c r="E256" s="53">
        <f t="shared" si="41"/>
        <v>6133.23976</v>
      </c>
      <c r="F256" s="59">
        <f t="shared" si="40"/>
        <v>1838.56746</v>
      </c>
      <c r="G256" s="59">
        <f t="shared" si="40"/>
        <v>4294.6723</v>
      </c>
      <c r="H256" s="59">
        <f t="shared" si="40"/>
        <v>0</v>
      </c>
      <c r="I256" s="59">
        <f t="shared" si="40"/>
        <v>0</v>
      </c>
      <c r="J256" s="88"/>
      <c r="K256" s="88"/>
      <c r="L256" s="88"/>
      <c r="M256" s="88"/>
      <c r="N256" s="88"/>
      <c r="O256" s="88"/>
      <c r="P256" s="88"/>
      <c r="Q256" s="88"/>
    </row>
    <row r="257" spans="5:7" ht="15">
      <c r="E257" s="43"/>
      <c r="F257" s="43"/>
      <c r="G257" s="43"/>
    </row>
    <row r="260" ht="15">
      <c r="J260" s="40"/>
    </row>
    <row r="261" ht="15">
      <c r="J261" s="40"/>
    </row>
    <row r="262" ht="15">
      <c r="G262" s="41"/>
    </row>
    <row r="270" ht="15">
      <c r="J270" s="40"/>
    </row>
  </sheetData>
  <sheetProtection/>
  <mergeCells count="424">
    <mergeCell ref="J95:Q95"/>
    <mergeCell ref="J96:Q96"/>
    <mergeCell ref="J97:Q97"/>
    <mergeCell ref="J98:Q98"/>
    <mergeCell ref="J99:Q99"/>
    <mergeCell ref="A45:A52"/>
    <mergeCell ref="B45:B52"/>
    <mergeCell ref="C45:C52"/>
    <mergeCell ref="J45:Q45"/>
    <mergeCell ref="J46:Q46"/>
    <mergeCell ref="J47:Q47"/>
    <mergeCell ref="J48:Q48"/>
    <mergeCell ref="J49:Q49"/>
    <mergeCell ref="J50:Q50"/>
    <mergeCell ref="J242:Q242"/>
    <mergeCell ref="J209:Q209"/>
    <mergeCell ref="J210:Q210"/>
    <mergeCell ref="J217:Q217"/>
    <mergeCell ref="J218:Q218"/>
    <mergeCell ref="J225:Q225"/>
    <mergeCell ref="J226:Q226"/>
    <mergeCell ref="J230:Q230"/>
    <mergeCell ref="J239:Q239"/>
    <mergeCell ref="J227:Q227"/>
    <mergeCell ref="J149:Q156"/>
    <mergeCell ref="J141:Q148"/>
    <mergeCell ref="B141:B148"/>
    <mergeCell ref="B149:B156"/>
    <mergeCell ref="C149:C156"/>
    <mergeCell ref="A149:A156"/>
    <mergeCell ref="C141:C148"/>
    <mergeCell ref="P41:Q41"/>
    <mergeCell ref="P42:Q42"/>
    <mergeCell ref="P43:Q43"/>
    <mergeCell ref="P44:Q44"/>
    <mergeCell ref="J52:Q52"/>
    <mergeCell ref="O126:Q126"/>
    <mergeCell ref="J51:Q51"/>
    <mergeCell ref="J71:M71"/>
    <mergeCell ref="O120:Q120"/>
    <mergeCell ref="J70:M70"/>
    <mergeCell ref="P22:Q22"/>
    <mergeCell ref="P23:Q23"/>
    <mergeCell ref="J30:L30"/>
    <mergeCell ref="J31:L31"/>
    <mergeCell ref="M30:Q30"/>
    <mergeCell ref="M31:Q31"/>
    <mergeCell ref="N28:O28"/>
    <mergeCell ref="P26:Q26"/>
    <mergeCell ref="P25:Q25"/>
    <mergeCell ref="J222:Q222"/>
    <mergeCell ref="J202:Q202"/>
    <mergeCell ref="L125:N125"/>
    <mergeCell ref="O125:Q125"/>
    <mergeCell ref="L127:N127"/>
    <mergeCell ref="O127:Q127"/>
    <mergeCell ref="J134:Q134"/>
    <mergeCell ref="J201:Q201"/>
    <mergeCell ref="A199:Q199"/>
    <mergeCell ref="J135:Q135"/>
    <mergeCell ref="A240:A247"/>
    <mergeCell ref="A216:A223"/>
    <mergeCell ref="B216:B223"/>
    <mergeCell ref="C216:C223"/>
    <mergeCell ref="J216:Q216"/>
    <mergeCell ref="J219:Q219"/>
    <mergeCell ref="A232:A239"/>
    <mergeCell ref="B232:B239"/>
    <mergeCell ref="C232:C239"/>
    <mergeCell ref="J233:Q233"/>
    <mergeCell ref="B200:B207"/>
    <mergeCell ref="C200:C207"/>
    <mergeCell ref="J200:Q200"/>
    <mergeCell ref="J203:Q203"/>
    <mergeCell ref="J204:Q204"/>
    <mergeCell ref="J205:Q205"/>
    <mergeCell ref="A109:A116"/>
    <mergeCell ref="A93:A100"/>
    <mergeCell ref="J243:Q243"/>
    <mergeCell ref="B240:B247"/>
    <mergeCell ref="C240:C247"/>
    <mergeCell ref="J247:Q247"/>
    <mergeCell ref="J240:Q240"/>
    <mergeCell ref="J244:Q244"/>
    <mergeCell ref="J245:Q245"/>
    <mergeCell ref="A200:A207"/>
    <mergeCell ref="A125:A132"/>
    <mergeCell ref="B125:B132"/>
    <mergeCell ref="B133:B140"/>
    <mergeCell ref="C133:C140"/>
    <mergeCell ref="C125:C132"/>
    <mergeCell ref="J104:Q104"/>
    <mergeCell ref="O122:Q122"/>
    <mergeCell ref="J136:Q136"/>
    <mergeCell ref="J137:Q137"/>
    <mergeCell ref="L128:N128"/>
    <mergeCell ref="J93:Q93"/>
    <mergeCell ref="O55:Q55"/>
    <mergeCell ref="J86:Q86"/>
    <mergeCell ref="J87:Q87"/>
    <mergeCell ref="J107:Q107"/>
    <mergeCell ref="J106:Q106"/>
    <mergeCell ref="J91:Q91"/>
    <mergeCell ref="J90:Q90"/>
    <mergeCell ref="J75:M75"/>
    <mergeCell ref="J94:Q94"/>
    <mergeCell ref="A69:A76"/>
    <mergeCell ref="B69:B76"/>
    <mergeCell ref="C69:C76"/>
    <mergeCell ref="J76:M76"/>
    <mergeCell ref="J74:M74"/>
    <mergeCell ref="N73:Q73"/>
    <mergeCell ref="N74:Q74"/>
    <mergeCell ref="N75:Q75"/>
    <mergeCell ref="N76:Q76"/>
    <mergeCell ref="N70:Q70"/>
    <mergeCell ref="A53:A60"/>
    <mergeCell ref="B53:B60"/>
    <mergeCell ref="C53:C60"/>
    <mergeCell ref="O56:Q56"/>
    <mergeCell ref="O53:Q53"/>
    <mergeCell ref="A61:A68"/>
    <mergeCell ref="J61:Q68"/>
    <mergeCell ref="C61:C68"/>
    <mergeCell ref="B61:B68"/>
    <mergeCell ref="J54:L54"/>
    <mergeCell ref="J21:M21"/>
    <mergeCell ref="M44:N44"/>
    <mergeCell ref="M42:N42"/>
    <mergeCell ref="P38:Q38"/>
    <mergeCell ref="N69:Q69"/>
    <mergeCell ref="N71:Q71"/>
    <mergeCell ref="M38:N38"/>
    <mergeCell ref="M39:N39"/>
    <mergeCell ref="J55:L55"/>
    <mergeCell ref="M54:N54"/>
    <mergeCell ref="J234:Q234"/>
    <mergeCell ref="N24:O24"/>
    <mergeCell ref="P37:Q37"/>
    <mergeCell ref="P40:Q40"/>
    <mergeCell ref="J33:L33"/>
    <mergeCell ref="J35:L35"/>
    <mergeCell ref="P39:Q39"/>
    <mergeCell ref="M37:N37"/>
    <mergeCell ref="M40:N40"/>
    <mergeCell ref="J103:Q103"/>
    <mergeCell ref="A224:A231"/>
    <mergeCell ref="M41:N41"/>
    <mergeCell ref="J246:Q246"/>
    <mergeCell ref="A248:Q248"/>
    <mergeCell ref="J238:Q238"/>
    <mergeCell ref="J224:Q224"/>
    <mergeCell ref="J236:Q236"/>
    <mergeCell ref="J235:Q235"/>
    <mergeCell ref="J229:Q229"/>
    <mergeCell ref="C37:C44"/>
    <mergeCell ref="O118:Q118"/>
    <mergeCell ref="J241:Q241"/>
    <mergeCell ref="J237:Q237"/>
    <mergeCell ref="J232:Q232"/>
    <mergeCell ref="J228:Q228"/>
    <mergeCell ref="A198:Q198"/>
    <mergeCell ref="J223:Q223"/>
    <mergeCell ref="J206:Q206"/>
    <mergeCell ref="B208:B215"/>
    <mergeCell ref="J214:Q214"/>
    <mergeCell ref="O114:Q114"/>
    <mergeCell ref="O115:Q115"/>
    <mergeCell ref="L117:N117"/>
    <mergeCell ref="O117:Q117"/>
    <mergeCell ref="J113:K113"/>
    <mergeCell ref="L114:N114"/>
    <mergeCell ref="L113:N113"/>
    <mergeCell ref="J220:Q220"/>
    <mergeCell ref="J221:Q221"/>
    <mergeCell ref="J127:K127"/>
    <mergeCell ref="O121:Q121"/>
    <mergeCell ref="L121:N121"/>
    <mergeCell ref="J131:K131"/>
    <mergeCell ref="J215:Q215"/>
    <mergeCell ref="J208:Q208"/>
    <mergeCell ref="J211:Q211"/>
    <mergeCell ref="J212:Q212"/>
    <mergeCell ref="J133:Q133"/>
    <mergeCell ref="J138:Q138"/>
    <mergeCell ref="J139:Q139"/>
    <mergeCell ref="J140:Q140"/>
    <mergeCell ref="J213:Q213"/>
    <mergeCell ref="J207:Q207"/>
    <mergeCell ref="J196:Q196"/>
    <mergeCell ref="J188:Q188"/>
    <mergeCell ref="J165:K165"/>
    <mergeCell ref="O165:Q165"/>
    <mergeCell ref="L124:N124"/>
    <mergeCell ref="J123:K123"/>
    <mergeCell ref="J115:K115"/>
    <mergeCell ref="L120:N120"/>
    <mergeCell ref="J126:K126"/>
    <mergeCell ref="L119:N119"/>
    <mergeCell ref="L123:N123"/>
    <mergeCell ref="J117:K117"/>
    <mergeCell ref="J121:K121"/>
    <mergeCell ref="J124:K124"/>
    <mergeCell ref="C157:C164"/>
    <mergeCell ref="L110:N110"/>
    <mergeCell ref="L111:N111"/>
    <mergeCell ref="O110:Q110"/>
    <mergeCell ref="O111:Q111"/>
    <mergeCell ref="J118:K118"/>
    <mergeCell ref="J119:K119"/>
    <mergeCell ref="L118:N118"/>
    <mergeCell ref="O112:Q112"/>
    <mergeCell ref="L115:N115"/>
    <mergeCell ref="A21:A28"/>
    <mergeCell ref="B21:B28"/>
    <mergeCell ref="B224:B231"/>
    <mergeCell ref="C224:C231"/>
    <mergeCell ref="A133:A140"/>
    <mergeCell ref="A141:A148"/>
    <mergeCell ref="C208:C215"/>
    <mergeCell ref="A208:A215"/>
    <mergeCell ref="A157:A164"/>
    <mergeCell ref="B157:B164"/>
    <mergeCell ref="B14:B16"/>
    <mergeCell ref="E15:E16"/>
    <mergeCell ref="G15:G16"/>
    <mergeCell ref="A77:A84"/>
    <mergeCell ref="B77:B84"/>
    <mergeCell ref="C29:C36"/>
    <mergeCell ref="C14:C16"/>
    <mergeCell ref="D14:D16"/>
    <mergeCell ref="A37:A44"/>
    <mergeCell ref="B37:B44"/>
    <mergeCell ref="B101:B108"/>
    <mergeCell ref="A117:A124"/>
    <mergeCell ref="B117:B124"/>
    <mergeCell ref="C93:C100"/>
    <mergeCell ref="C101:C108"/>
    <mergeCell ref="B93:B100"/>
    <mergeCell ref="C109:C116"/>
    <mergeCell ref="A101:A108"/>
    <mergeCell ref="C117:C124"/>
    <mergeCell ref="B109:B116"/>
    <mergeCell ref="C77:C84"/>
    <mergeCell ref="J77:Q84"/>
    <mergeCell ref="A85:A92"/>
    <mergeCell ref="B85:B92"/>
    <mergeCell ref="C85:C92"/>
    <mergeCell ref="O58:Q58"/>
    <mergeCell ref="J69:M69"/>
    <mergeCell ref="J85:Q85"/>
    <mergeCell ref="N72:Q72"/>
    <mergeCell ref="J88:Q88"/>
    <mergeCell ref="O109:Q109"/>
    <mergeCell ref="J108:Q108"/>
    <mergeCell ref="O119:Q119"/>
    <mergeCell ref="J110:K110"/>
    <mergeCell ref="J111:K111"/>
    <mergeCell ref="O116:Q116"/>
    <mergeCell ref="J116:K116"/>
    <mergeCell ref="L116:N116"/>
    <mergeCell ref="L112:N112"/>
    <mergeCell ref="J114:K114"/>
    <mergeCell ref="O131:Q131"/>
    <mergeCell ref="L130:N130"/>
    <mergeCell ref="J132:K132"/>
    <mergeCell ref="J125:K125"/>
    <mergeCell ref="L132:N132"/>
    <mergeCell ref="O129:Q129"/>
    <mergeCell ref="J128:K128"/>
    <mergeCell ref="L131:N131"/>
    <mergeCell ref="O132:Q132"/>
    <mergeCell ref="L126:N126"/>
    <mergeCell ref="J122:K122"/>
    <mergeCell ref="J120:K120"/>
    <mergeCell ref="O128:Q128"/>
    <mergeCell ref="O130:Q130"/>
    <mergeCell ref="J130:K130"/>
    <mergeCell ref="L129:N129"/>
    <mergeCell ref="L122:N122"/>
    <mergeCell ref="O123:Q123"/>
    <mergeCell ref="O124:Q124"/>
    <mergeCell ref="J129:K129"/>
    <mergeCell ref="J102:Q102"/>
    <mergeCell ref="J100:Q100"/>
    <mergeCell ref="M43:N43"/>
    <mergeCell ref="O113:Q113"/>
    <mergeCell ref="J112:K112"/>
    <mergeCell ref="L109:N109"/>
    <mergeCell ref="J105:Q105"/>
    <mergeCell ref="J109:K109"/>
    <mergeCell ref="O59:Q59"/>
    <mergeCell ref="O60:Q60"/>
    <mergeCell ref="M53:N53"/>
    <mergeCell ref="M58:N58"/>
    <mergeCell ref="M60:N60"/>
    <mergeCell ref="J60:L60"/>
    <mergeCell ref="J58:L58"/>
    <mergeCell ref="J59:L59"/>
    <mergeCell ref="M59:N59"/>
    <mergeCell ref="M55:N55"/>
    <mergeCell ref="E14:I14"/>
    <mergeCell ref="F15:F16"/>
    <mergeCell ref="J27:M27"/>
    <mergeCell ref="J28:M28"/>
    <mergeCell ref="M29:Q29"/>
    <mergeCell ref="J22:M22"/>
    <mergeCell ref="J23:M23"/>
    <mergeCell ref="N22:O22"/>
    <mergeCell ref="N23:O23"/>
    <mergeCell ref="N21:O21"/>
    <mergeCell ref="H15:H16"/>
    <mergeCell ref="I15:I16"/>
    <mergeCell ref="J24:M24"/>
    <mergeCell ref="M33:Q33"/>
    <mergeCell ref="P27:Q27"/>
    <mergeCell ref="N26:O26"/>
    <mergeCell ref="J17:Q17"/>
    <mergeCell ref="A18:Q18"/>
    <mergeCell ref="N27:O27"/>
    <mergeCell ref="A14:A16"/>
    <mergeCell ref="A19:Q19"/>
    <mergeCell ref="A20:Q20"/>
    <mergeCell ref="A29:A36"/>
    <mergeCell ref="B29:B36"/>
    <mergeCell ref="J29:L29"/>
    <mergeCell ref="J36:L36"/>
    <mergeCell ref="P21:Q21"/>
    <mergeCell ref="P24:Q24"/>
    <mergeCell ref="C21:C28"/>
    <mergeCell ref="M36:Q36"/>
    <mergeCell ref="A249:C256"/>
    <mergeCell ref="J249:Q256"/>
    <mergeCell ref="J231:Q231"/>
    <mergeCell ref="J92:Q92"/>
    <mergeCell ref="A197:Q197"/>
    <mergeCell ref="M57:N57"/>
    <mergeCell ref="J101:Q101"/>
    <mergeCell ref="O57:Q57"/>
    <mergeCell ref="J89:Q89"/>
    <mergeCell ref="J159:Q159"/>
    <mergeCell ref="J72:M72"/>
    <mergeCell ref="P28:Q28"/>
    <mergeCell ref="J26:M26"/>
    <mergeCell ref="M56:N56"/>
    <mergeCell ref="N25:O25"/>
    <mergeCell ref="J56:L56"/>
    <mergeCell ref="J57:L57"/>
    <mergeCell ref="M34:Q34"/>
    <mergeCell ref="J53:L53"/>
    <mergeCell ref="O54:Q54"/>
    <mergeCell ref="A10:O10"/>
    <mergeCell ref="A11:O11"/>
    <mergeCell ref="A12:O12"/>
    <mergeCell ref="J34:L34"/>
    <mergeCell ref="J73:M73"/>
    <mergeCell ref="J32:L32"/>
    <mergeCell ref="M32:Q32"/>
    <mergeCell ref="J14:Q16"/>
    <mergeCell ref="J25:M25"/>
    <mergeCell ref="M35:Q35"/>
    <mergeCell ref="A165:A172"/>
    <mergeCell ref="B165:B172"/>
    <mergeCell ref="C165:C172"/>
    <mergeCell ref="J157:Q157"/>
    <mergeCell ref="J160:Q160"/>
    <mergeCell ref="J161:Q161"/>
    <mergeCell ref="J162:Q162"/>
    <mergeCell ref="J163:Q163"/>
    <mergeCell ref="J164:Q164"/>
    <mergeCell ref="J158:Q158"/>
    <mergeCell ref="A173:A180"/>
    <mergeCell ref="B173:B180"/>
    <mergeCell ref="C173:C180"/>
    <mergeCell ref="J173:Q173"/>
    <mergeCell ref="J174:Q174"/>
    <mergeCell ref="J175:Q175"/>
    <mergeCell ref="J176:Q176"/>
    <mergeCell ref="J177:Q177"/>
    <mergeCell ref="J178:Q178"/>
    <mergeCell ref="A181:A188"/>
    <mergeCell ref="B181:B188"/>
    <mergeCell ref="C181:C188"/>
    <mergeCell ref="J181:Q181"/>
    <mergeCell ref="J182:Q182"/>
    <mergeCell ref="J183:Q183"/>
    <mergeCell ref="J184:Q184"/>
    <mergeCell ref="J185:Q185"/>
    <mergeCell ref="J186:Q186"/>
    <mergeCell ref="J187:Q187"/>
    <mergeCell ref="A189:A196"/>
    <mergeCell ref="B189:B196"/>
    <mergeCell ref="C189:C196"/>
    <mergeCell ref="J189:Q189"/>
    <mergeCell ref="J190:Q190"/>
    <mergeCell ref="J191:Q191"/>
    <mergeCell ref="J192:Q192"/>
    <mergeCell ref="J193:Q193"/>
    <mergeCell ref="J194:Q194"/>
    <mergeCell ref="J195:Q195"/>
    <mergeCell ref="J166:K166"/>
    <mergeCell ref="O166:Q166"/>
    <mergeCell ref="J179:Q179"/>
    <mergeCell ref="J180:Q180"/>
    <mergeCell ref="J169:K169"/>
    <mergeCell ref="O169:Q169"/>
    <mergeCell ref="J170:K170"/>
    <mergeCell ref="O170:Q170"/>
    <mergeCell ref="J167:K167"/>
    <mergeCell ref="O167:Q167"/>
    <mergeCell ref="J168:K168"/>
    <mergeCell ref="O168:Q168"/>
    <mergeCell ref="J171:K171"/>
    <mergeCell ref="O171:Q171"/>
    <mergeCell ref="J172:K172"/>
    <mergeCell ref="O172:Q172"/>
    <mergeCell ref="L171:N171"/>
    <mergeCell ref="L172:N172"/>
    <mergeCell ref="L165:N165"/>
    <mergeCell ref="L166:N166"/>
    <mergeCell ref="L167:N167"/>
    <mergeCell ref="L168:N168"/>
    <mergeCell ref="L169:N169"/>
    <mergeCell ref="L170:N170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3" manualBreakCount="3">
    <brk id="38" max="16" man="1"/>
    <brk id="75" max="16" man="1"/>
    <brk id="1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5">
      <c r="A9" s="141" t="s">
        <v>118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>
      <c r="A10" s="141" t="s">
        <v>119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15">
      <c r="A11" s="141" t="s">
        <v>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2"/>
      <c r="B13" s="142"/>
      <c r="C13" s="143" t="s">
        <v>23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5">
      <c r="A14" s="142"/>
      <c r="B14" s="142"/>
      <c r="C14" s="140" t="s">
        <v>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75" customHeight="1">
      <c r="A15" s="140" t="s">
        <v>5</v>
      </c>
      <c r="B15" s="140" t="s">
        <v>20</v>
      </c>
      <c r="C15" s="140" t="s">
        <v>6</v>
      </c>
      <c r="D15" s="140" t="s">
        <v>7</v>
      </c>
      <c r="E15" s="140" t="s">
        <v>21</v>
      </c>
      <c r="F15" s="140" t="s">
        <v>8</v>
      </c>
      <c r="G15" s="140" t="s">
        <v>9</v>
      </c>
      <c r="H15" s="140" t="s">
        <v>10</v>
      </c>
      <c r="I15" s="140"/>
      <c r="J15" s="140"/>
      <c r="K15" s="140"/>
      <c r="L15" s="140"/>
      <c r="M15" s="140" t="s">
        <v>11</v>
      </c>
    </row>
    <row r="16" spans="1:13" ht="15">
      <c r="A16" s="140"/>
      <c r="B16" s="140"/>
      <c r="C16" s="140"/>
      <c r="D16" s="140"/>
      <c r="E16" s="140"/>
      <c r="F16" s="140"/>
      <c r="G16" s="140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40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44" t="s">
        <v>34</v>
      </c>
      <c r="B18" s="147" t="s">
        <v>35</v>
      </c>
      <c r="C18" s="23"/>
      <c r="D18" s="23"/>
      <c r="E18" s="23"/>
      <c r="F18" s="20"/>
      <c r="G18" s="150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45"/>
      <c r="B19" s="148"/>
      <c r="C19" s="23"/>
      <c r="D19" s="23"/>
      <c r="E19" s="23"/>
      <c r="F19" s="23"/>
      <c r="G19" s="151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45"/>
      <c r="B20" s="148"/>
      <c r="C20" s="23"/>
      <c r="D20" s="23"/>
      <c r="E20" s="23"/>
      <c r="F20" s="23"/>
      <c r="G20" s="151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45"/>
      <c r="B21" s="148"/>
      <c r="C21" s="23"/>
      <c r="D21" s="23"/>
      <c r="E21" s="23"/>
      <c r="F21" s="23"/>
      <c r="G21" s="151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45"/>
      <c r="B22" s="148"/>
      <c r="C22" s="23"/>
      <c r="D22" s="23"/>
      <c r="E22" s="23"/>
      <c r="F22" s="23"/>
      <c r="G22" s="151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46"/>
      <c r="B23" s="149"/>
      <c r="C23" s="23"/>
      <c r="D23" s="23"/>
      <c r="E23" s="23"/>
      <c r="F23" s="23"/>
      <c r="G23" s="152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44" t="s">
        <v>42</v>
      </c>
      <c r="B25" s="153" t="s">
        <v>43</v>
      </c>
      <c r="C25" s="23"/>
      <c r="D25" s="23"/>
      <c r="E25" s="23"/>
      <c r="F25" s="23"/>
      <c r="G25" s="150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45"/>
      <c r="B26" s="154"/>
      <c r="C26" s="23"/>
      <c r="D26" s="23"/>
      <c r="E26" s="23"/>
      <c r="F26" s="23"/>
      <c r="G26" s="151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45"/>
      <c r="B27" s="154"/>
      <c r="C27" s="23"/>
      <c r="D27" s="23"/>
      <c r="E27" s="23"/>
      <c r="F27" s="23"/>
      <c r="G27" s="151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46"/>
      <c r="B28" s="155"/>
      <c r="C28" s="23"/>
      <c r="D28" s="23"/>
      <c r="E28" s="23"/>
      <c r="F28" s="23"/>
      <c r="G28" s="152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44" t="s">
        <v>44</v>
      </c>
      <c r="B29" s="153" t="s">
        <v>45</v>
      </c>
      <c r="C29" s="23"/>
      <c r="D29" s="23"/>
      <c r="E29" s="23"/>
      <c r="F29" s="23"/>
      <c r="G29" s="156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46"/>
      <c r="B30" s="155"/>
      <c r="C30" s="23"/>
      <c r="D30" s="23"/>
      <c r="E30" s="23"/>
      <c r="F30" s="23"/>
      <c r="G30" s="157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44" t="s">
        <v>48</v>
      </c>
      <c r="B31" s="153" t="s">
        <v>49</v>
      </c>
      <c r="C31" s="23"/>
      <c r="D31" s="23"/>
      <c r="E31" s="23"/>
      <c r="F31" s="23"/>
      <c r="G31" s="150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46"/>
      <c r="B32" s="155"/>
      <c r="C32" s="23"/>
      <c r="D32" s="23"/>
      <c r="E32" s="23"/>
      <c r="F32" s="23"/>
      <c r="G32" s="152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44" t="s">
        <v>57</v>
      </c>
      <c r="B35" s="153" t="s">
        <v>58</v>
      </c>
      <c r="C35" s="23"/>
      <c r="D35" s="23"/>
      <c r="E35" s="23"/>
      <c r="F35" s="23"/>
      <c r="G35" s="156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45"/>
      <c r="B36" s="154"/>
      <c r="C36" s="23"/>
      <c r="D36" s="23"/>
      <c r="E36" s="23"/>
      <c r="F36" s="23"/>
      <c r="G36" s="158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46"/>
      <c r="B37" s="155"/>
      <c r="C37" s="23"/>
      <c r="D37" s="23"/>
      <c r="E37" s="23"/>
      <c r="F37" s="23"/>
      <c r="G37" s="157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44" t="s">
        <v>61</v>
      </c>
      <c r="B38" s="153" t="s">
        <v>62</v>
      </c>
      <c r="C38" s="23"/>
      <c r="D38" s="23"/>
      <c r="E38" s="23"/>
      <c r="F38" s="23"/>
      <c r="G38" s="150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46"/>
      <c r="B39" s="155"/>
      <c r="C39" s="23"/>
      <c r="D39" s="23"/>
      <c r="E39" s="23"/>
      <c r="F39" s="23"/>
      <c r="G39" s="152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44" t="s">
        <v>63</v>
      </c>
      <c r="B40" s="153" t="s">
        <v>64</v>
      </c>
      <c r="C40" s="23"/>
      <c r="D40" s="23"/>
      <c r="E40" s="23"/>
      <c r="F40" s="23"/>
      <c r="G40" s="150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46"/>
      <c r="B41" s="155"/>
      <c r="C41" s="23"/>
      <c r="D41" s="23"/>
      <c r="E41" s="23"/>
      <c r="F41" s="23"/>
      <c r="G41" s="152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44" t="s">
        <v>65</v>
      </c>
      <c r="B42" s="153" t="s">
        <v>66</v>
      </c>
      <c r="C42" s="23"/>
      <c r="D42" s="23"/>
      <c r="E42" s="23"/>
      <c r="F42" s="23"/>
      <c r="G42" s="150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46"/>
      <c r="B43" s="155"/>
      <c r="C43" s="23"/>
      <c r="D43" s="23"/>
      <c r="E43" s="23"/>
      <c r="F43" s="23"/>
      <c r="G43" s="152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44" t="s">
        <v>77</v>
      </c>
      <c r="B47" s="153" t="s">
        <v>78</v>
      </c>
      <c r="C47" s="23"/>
      <c r="D47" s="23"/>
      <c r="E47" s="23"/>
      <c r="F47" s="23"/>
      <c r="G47" s="150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45"/>
      <c r="B48" s="154"/>
      <c r="C48" s="23"/>
      <c r="D48" s="23"/>
      <c r="E48" s="23"/>
      <c r="F48" s="23"/>
      <c r="G48" s="151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45"/>
      <c r="B49" s="154"/>
      <c r="C49" s="23"/>
      <c r="D49" s="23"/>
      <c r="E49" s="23"/>
      <c r="F49" s="23"/>
      <c r="G49" s="151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46"/>
      <c r="B50" s="155"/>
      <c r="C50" s="23"/>
      <c r="D50" s="23"/>
      <c r="E50" s="23"/>
      <c r="F50" s="23"/>
      <c r="G50" s="152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9" t="s">
        <v>81</v>
      </c>
      <c r="B52" s="153" t="s">
        <v>82</v>
      </c>
      <c r="C52" s="23"/>
      <c r="D52" s="23"/>
      <c r="E52" s="23"/>
      <c r="F52" s="20"/>
      <c r="G52" s="150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60"/>
      <c r="B53" s="154"/>
      <c r="C53" s="23"/>
      <c r="D53" s="23"/>
      <c r="E53" s="23"/>
      <c r="F53" s="20"/>
      <c r="G53" s="151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60"/>
      <c r="B54" s="154"/>
      <c r="C54" s="23"/>
      <c r="D54" s="23"/>
      <c r="E54" s="23"/>
      <c r="F54" s="20"/>
      <c r="G54" s="151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60"/>
      <c r="B55" s="154"/>
      <c r="C55" s="23"/>
      <c r="D55" s="23"/>
      <c r="E55" s="23"/>
      <c r="F55" s="20"/>
      <c r="G55" s="151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60"/>
      <c r="B56" s="154"/>
      <c r="C56" s="23"/>
      <c r="D56" s="23"/>
      <c r="E56" s="23"/>
      <c r="F56" s="20"/>
      <c r="G56" s="151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60"/>
      <c r="B57" s="154"/>
      <c r="C57" s="23"/>
      <c r="D57" s="23"/>
      <c r="E57" s="23"/>
      <c r="F57" s="20"/>
      <c r="G57" s="151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61"/>
      <c r="B58" s="155"/>
      <c r="C58" s="23"/>
      <c r="D58" s="23"/>
      <c r="E58" s="23"/>
      <c r="F58" s="20"/>
      <c r="G58" s="152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9" t="s">
        <v>83</v>
      </c>
      <c r="B59" s="153" t="s">
        <v>84</v>
      </c>
      <c r="C59" s="23"/>
      <c r="D59" s="23"/>
      <c r="E59" s="23"/>
      <c r="F59" s="20"/>
      <c r="G59" s="150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60"/>
      <c r="B60" s="154"/>
      <c r="C60" s="23"/>
      <c r="D60" s="23"/>
      <c r="E60" s="23"/>
      <c r="F60" s="20"/>
      <c r="G60" s="151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60"/>
      <c r="B61" s="154"/>
      <c r="C61" s="23"/>
      <c r="D61" s="23"/>
      <c r="E61" s="23"/>
      <c r="F61" s="20"/>
      <c r="G61" s="151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60"/>
      <c r="B62" s="154"/>
      <c r="C62" s="23"/>
      <c r="D62" s="23"/>
      <c r="E62" s="23"/>
      <c r="F62" s="20"/>
      <c r="G62" s="151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60"/>
      <c r="B63" s="154"/>
      <c r="C63" s="23"/>
      <c r="D63" s="23"/>
      <c r="E63" s="23"/>
      <c r="F63" s="20"/>
      <c r="G63" s="151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60"/>
      <c r="B64" s="154"/>
      <c r="C64" s="23"/>
      <c r="D64" s="23"/>
      <c r="E64" s="23"/>
      <c r="F64" s="20"/>
      <c r="G64" s="151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60"/>
      <c r="B65" s="154"/>
      <c r="C65" s="23"/>
      <c r="D65" s="23"/>
      <c r="E65" s="23"/>
      <c r="F65" s="20"/>
      <c r="G65" s="151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61"/>
      <c r="B66" s="155"/>
      <c r="C66" s="23"/>
      <c r="D66" s="23"/>
      <c r="E66" s="23"/>
      <c r="F66" s="20"/>
      <c r="G66" s="152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9" t="s">
        <v>91</v>
      </c>
      <c r="B67" s="153" t="s">
        <v>115</v>
      </c>
      <c r="C67" s="23"/>
      <c r="D67" s="23"/>
      <c r="E67" s="23"/>
      <c r="F67" s="20"/>
      <c r="G67" s="156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61"/>
      <c r="B68" s="155"/>
      <c r="C68" s="23"/>
      <c r="D68" s="23"/>
      <c r="E68" s="23"/>
      <c r="F68" s="20"/>
      <c r="G68" s="157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62" t="s">
        <v>98</v>
      </c>
      <c r="B69" s="153" t="s">
        <v>116</v>
      </c>
      <c r="C69" s="23"/>
      <c r="D69" s="23"/>
      <c r="E69" s="23"/>
      <c r="F69" s="20"/>
      <c r="G69" s="156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63"/>
      <c r="B70" s="154"/>
      <c r="C70" s="23"/>
      <c r="D70" s="23"/>
      <c r="E70" s="23"/>
      <c r="F70" s="20"/>
      <c r="G70" s="158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63"/>
      <c r="B71" s="154"/>
      <c r="C71" s="23"/>
      <c r="D71" s="23"/>
      <c r="E71" s="23"/>
      <c r="F71" s="20"/>
      <c r="G71" s="158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63"/>
      <c r="B72" s="154"/>
      <c r="C72" s="23"/>
      <c r="D72" s="23"/>
      <c r="E72" s="23"/>
      <c r="F72" s="20"/>
      <c r="G72" s="158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63"/>
      <c r="B73" s="154"/>
      <c r="C73" s="23"/>
      <c r="D73" s="23"/>
      <c r="E73" s="23"/>
      <c r="F73" s="20"/>
      <c r="G73" s="158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64"/>
      <c r="B74" s="155"/>
      <c r="C74" s="23"/>
      <c r="D74" s="23"/>
      <c r="E74" s="23"/>
      <c r="F74" s="20"/>
      <c r="G74" s="157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42" t="s">
        <v>19</v>
      </c>
      <c r="B76" s="142"/>
      <c r="C76" s="142"/>
      <c r="D76" s="142"/>
      <c r="E76" s="142"/>
      <c r="F76" s="142"/>
      <c r="G76" s="142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65" t="s">
        <v>1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</row>
    <row r="80" spans="1:13" ht="15">
      <c r="A80" s="165" t="s">
        <v>2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</row>
    <row r="81" spans="1:13" ht="15">
      <c r="A81" s="165" t="s">
        <v>106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</row>
    <row r="82" spans="1:13" ht="15">
      <c r="A82" s="165" t="s">
        <v>22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</row>
    <row r="83" spans="1:13" ht="15">
      <c r="A83" s="165" t="s">
        <v>3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</row>
    <row r="84" ht="15">
      <c r="A84" s="2"/>
    </row>
    <row r="85" spans="1:13" ht="15">
      <c r="A85" s="166"/>
      <c r="B85" s="166"/>
      <c r="C85" s="167" t="s">
        <v>23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1:13" ht="15">
      <c r="A86" s="166"/>
      <c r="B86" s="166"/>
      <c r="C86" s="167" t="s">
        <v>4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</row>
    <row r="87" spans="1:13" ht="15">
      <c r="A87" s="167" t="s">
        <v>5</v>
      </c>
      <c r="B87" s="167" t="s">
        <v>20</v>
      </c>
      <c r="C87" s="167" t="s">
        <v>6</v>
      </c>
      <c r="D87" s="167" t="s">
        <v>7</v>
      </c>
      <c r="E87" s="167" t="s">
        <v>21</v>
      </c>
      <c r="F87" s="167" t="s">
        <v>8</v>
      </c>
      <c r="G87" s="167" t="s">
        <v>9</v>
      </c>
      <c r="H87" s="167" t="s">
        <v>10</v>
      </c>
      <c r="I87" s="167"/>
      <c r="J87" s="167"/>
      <c r="K87" s="167"/>
      <c r="L87" s="167"/>
      <c r="M87" s="167" t="s">
        <v>11</v>
      </c>
    </row>
    <row r="88" spans="1:13" ht="15">
      <c r="A88" s="167"/>
      <c r="B88" s="167"/>
      <c r="C88" s="167"/>
      <c r="D88" s="167"/>
      <c r="E88" s="167"/>
      <c r="F88" s="167"/>
      <c r="G88" s="167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67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8" t="s">
        <v>34</v>
      </c>
      <c r="B90" s="171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9"/>
      <c r="B91" s="172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9"/>
      <c r="B92" s="172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9"/>
      <c r="B93" s="172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9"/>
      <c r="B94" s="172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70"/>
      <c r="B95" s="173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8" t="s">
        <v>42</v>
      </c>
      <c r="B97" s="174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9"/>
      <c r="B98" s="175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9"/>
      <c r="B99" s="175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70"/>
      <c r="B100" s="176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8" t="s">
        <v>44</v>
      </c>
      <c r="B101" s="174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70"/>
      <c r="B102" s="176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8" t="s">
        <v>48</v>
      </c>
      <c r="B103" s="174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70"/>
      <c r="B104" s="176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8" t="s">
        <v>57</v>
      </c>
      <c r="B107" s="174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9"/>
      <c r="B108" s="175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70"/>
      <c r="B109" s="176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8" t="s">
        <v>61</v>
      </c>
      <c r="B110" s="174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70"/>
      <c r="B111" s="176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8" t="s">
        <v>63</v>
      </c>
      <c r="B112" s="174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70"/>
      <c r="B113" s="176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8" t="s">
        <v>65</v>
      </c>
      <c r="B114" s="174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70"/>
      <c r="B115" s="176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8" t="s">
        <v>77</v>
      </c>
      <c r="B119" s="174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9"/>
      <c r="B120" s="175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9"/>
      <c r="B121" s="175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70"/>
      <c r="B122" s="176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77" t="s">
        <v>81</v>
      </c>
      <c r="B124" s="174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79"/>
      <c r="B125" s="175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79"/>
      <c r="B126" s="175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79"/>
      <c r="B127" s="175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79"/>
      <c r="B128" s="175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79"/>
      <c r="B129" s="175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78"/>
      <c r="B130" s="176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77" t="s">
        <v>83</v>
      </c>
      <c r="B131" s="174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79"/>
      <c r="B132" s="175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79"/>
      <c r="B133" s="175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79"/>
      <c r="B134" s="175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79"/>
      <c r="B135" s="175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79"/>
      <c r="B136" s="175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79"/>
      <c r="B137" s="175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78"/>
      <c r="B138" s="176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77" t="s">
        <v>91</v>
      </c>
      <c r="B139" s="174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78"/>
      <c r="B140" s="176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80" t="s">
        <v>98</v>
      </c>
      <c r="B141" s="174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81"/>
      <c r="B142" s="175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81"/>
      <c r="B143" s="175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81"/>
      <c r="B144" s="175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81"/>
      <c r="B145" s="175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82"/>
      <c r="B146" s="176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66" t="s">
        <v>19</v>
      </c>
      <c r="B148" s="166"/>
      <c r="C148" s="166"/>
      <c r="D148" s="166"/>
      <c r="E148" s="166"/>
      <c r="F148" s="166"/>
      <c r="G148" s="166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65" t="s">
        <v>1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</row>
    <row r="152" spans="1:13" ht="15">
      <c r="A152" s="165" t="s">
        <v>2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</row>
    <row r="153" spans="1:13" ht="15">
      <c r="A153" s="165" t="s">
        <v>107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</row>
    <row r="154" spans="1:13" ht="15">
      <c r="A154" s="165" t="s">
        <v>22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</row>
    <row r="155" spans="1:13" ht="15">
      <c r="A155" s="165" t="s">
        <v>3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</row>
    <row r="156" ht="15">
      <c r="A156" s="2"/>
    </row>
    <row r="157" spans="1:13" ht="15">
      <c r="A157" s="166"/>
      <c r="B157" s="166"/>
      <c r="C157" s="167" t="s">
        <v>23</v>
      </c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</row>
    <row r="158" spans="1:13" ht="15">
      <c r="A158" s="166"/>
      <c r="B158" s="166"/>
      <c r="C158" s="167" t="s">
        <v>4</v>
      </c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</row>
    <row r="159" spans="1:13" ht="15">
      <c r="A159" s="167" t="s">
        <v>5</v>
      </c>
      <c r="B159" s="167" t="s">
        <v>20</v>
      </c>
      <c r="C159" s="167" t="s">
        <v>6</v>
      </c>
      <c r="D159" s="167" t="s">
        <v>7</v>
      </c>
      <c r="E159" s="167" t="s">
        <v>21</v>
      </c>
      <c r="F159" s="167" t="s">
        <v>8</v>
      </c>
      <c r="G159" s="167" t="s">
        <v>9</v>
      </c>
      <c r="H159" s="167" t="s">
        <v>10</v>
      </c>
      <c r="I159" s="167"/>
      <c r="J159" s="167"/>
      <c r="K159" s="167"/>
      <c r="L159" s="167"/>
      <c r="M159" s="167" t="s">
        <v>11</v>
      </c>
    </row>
    <row r="160" spans="1:13" ht="15">
      <c r="A160" s="167"/>
      <c r="B160" s="167"/>
      <c r="C160" s="167"/>
      <c r="D160" s="167"/>
      <c r="E160" s="167"/>
      <c r="F160" s="167"/>
      <c r="G160" s="167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67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8" t="s">
        <v>34</v>
      </c>
      <c r="B162" s="171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9"/>
      <c r="B163" s="172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9"/>
      <c r="B164" s="172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9"/>
      <c r="B165" s="172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9"/>
      <c r="B166" s="172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70"/>
      <c r="B167" s="173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8" t="s">
        <v>42</v>
      </c>
      <c r="B169" s="174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9"/>
      <c r="B170" s="175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9"/>
      <c r="B171" s="175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70"/>
      <c r="B172" s="176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8" t="s">
        <v>44</v>
      </c>
      <c r="B173" s="174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70"/>
      <c r="B174" s="176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8" t="s">
        <v>48</v>
      </c>
      <c r="B175" s="174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70"/>
      <c r="B176" s="176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8" t="s">
        <v>57</v>
      </c>
      <c r="B179" s="174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9"/>
      <c r="B180" s="175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70"/>
      <c r="B181" s="176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8" t="s">
        <v>61</v>
      </c>
      <c r="B182" s="174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70"/>
      <c r="B183" s="176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8" t="s">
        <v>63</v>
      </c>
      <c r="B184" s="174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70"/>
      <c r="B185" s="176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8" t="s">
        <v>65</v>
      </c>
      <c r="B186" s="174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70"/>
      <c r="B187" s="176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8" t="s">
        <v>77</v>
      </c>
      <c r="B191" s="174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9"/>
      <c r="B192" s="175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9"/>
      <c r="B193" s="175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70"/>
      <c r="B194" s="176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77" t="s">
        <v>81</v>
      </c>
      <c r="B196" s="174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79"/>
      <c r="B197" s="175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79"/>
      <c r="B198" s="175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79"/>
      <c r="B199" s="175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79"/>
      <c r="B200" s="175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79"/>
      <c r="B201" s="175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78"/>
      <c r="B202" s="176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77" t="s">
        <v>83</v>
      </c>
      <c r="B203" s="174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79"/>
      <c r="B204" s="175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79"/>
      <c r="B205" s="175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79"/>
      <c r="B206" s="175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79"/>
      <c r="B207" s="175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79"/>
      <c r="B208" s="175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79"/>
      <c r="B209" s="175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78"/>
      <c r="B210" s="176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77" t="s">
        <v>91</v>
      </c>
      <c r="B211" s="174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78"/>
      <c r="B212" s="176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80" t="s">
        <v>98</v>
      </c>
      <c r="B213" s="174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81"/>
      <c r="B214" s="175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81"/>
      <c r="B215" s="175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81"/>
      <c r="B216" s="175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81"/>
      <c r="B217" s="175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82"/>
      <c r="B218" s="176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66" t="s">
        <v>19</v>
      </c>
      <c r="B220" s="166"/>
      <c r="C220" s="166"/>
      <c r="D220" s="166"/>
      <c r="E220" s="166"/>
      <c r="F220" s="166"/>
      <c r="G220" s="166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65" t="s">
        <v>1</v>
      </c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</row>
    <row r="224" spans="1:13" ht="15">
      <c r="A224" s="165" t="s">
        <v>2</v>
      </c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</row>
    <row r="225" spans="1:13" ht="15">
      <c r="A225" s="165" t="s">
        <v>108</v>
      </c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</row>
    <row r="226" spans="1:13" ht="15">
      <c r="A226" s="165" t="s">
        <v>22</v>
      </c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</row>
    <row r="227" spans="1:13" ht="15">
      <c r="A227" s="165" t="s">
        <v>3</v>
      </c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</row>
    <row r="228" ht="15">
      <c r="A228" s="2"/>
    </row>
    <row r="229" spans="1:13" ht="15">
      <c r="A229" s="166"/>
      <c r="B229" s="166"/>
      <c r="C229" s="167" t="s">
        <v>23</v>
      </c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</row>
    <row r="230" spans="1:13" ht="15">
      <c r="A230" s="166"/>
      <c r="B230" s="166"/>
      <c r="C230" s="167" t="s">
        <v>4</v>
      </c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</row>
    <row r="231" spans="1:13" ht="15">
      <c r="A231" s="167" t="s">
        <v>5</v>
      </c>
      <c r="B231" s="167" t="s">
        <v>20</v>
      </c>
      <c r="C231" s="167" t="s">
        <v>6</v>
      </c>
      <c r="D231" s="167" t="s">
        <v>7</v>
      </c>
      <c r="E231" s="167" t="s">
        <v>21</v>
      </c>
      <c r="F231" s="167" t="s">
        <v>8</v>
      </c>
      <c r="G231" s="167" t="s">
        <v>9</v>
      </c>
      <c r="H231" s="167" t="s">
        <v>10</v>
      </c>
      <c r="I231" s="167"/>
      <c r="J231" s="167"/>
      <c r="K231" s="167"/>
      <c r="L231" s="167"/>
      <c r="M231" s="167" t="s">
        <v>11</v>
      </c>
    </row>
    <row r="232" spans="1:13" ht="15">
      <c r="A232" s="167"/>
      <c r="B232" s="167"/>
      <c r="C232" s="167"/>
      <c r="D232" s="167"/>
      <c r="E232" s="167"/>
      <c r="F232" s="167"/>
      <c r="G232" s="167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67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8" t="s">
        <v>34</v>
      </c>
      <c r="B234" s="171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9"/>
      <c r="B235" s="172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9"/>
      <c r="B236" s="172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9"/>
      <c r="B237" s="172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9"/>
      <c r="B238" s="172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70"/>
      <c r="B239" s="173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8" t="s">
        <v>42</v>
      </c>
      <c r="B241" s="174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9"/>
      <c r="B242" s="175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9"/>
      <c r="B243" s="175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70"/>
      <c r="B244" s="176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8" t="s">
        <v>44</v>
      </c>
      <c r="B245" s="174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70"/>
      <c r="B246" s="176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8" t="s">
        <v>48</v>
      </c>
      <c r="B247" s="174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70"/>
      <c r="B248" s="176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8" t="s">
        <v>57</v>
      </c>
      <c r="B251" s="174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9"/>
      <c r="B252" s="175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70"/>
      <c r="B253" s="176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8" t="s">
        <v>61</v>
      </c>
      <c r="B254" s="174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70"/>
      <c r="B255" s="176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8" t="s">
        <v>63</v>
      </c>
      <c r="B256" s="174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70"/>
      <c r="B257" s="176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8" t="s">
        <v>65</v>
      </c>
      <c r="B258" s="174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70"/>
      <c r="B259" s="176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8" t="s">
        <v>77</v>
      </c>
      <c r="B263" s="174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9"/>
      <c r="B264" s="175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9"/>
      <c r="B265" s="175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70"/>
      <c r="B266" s="176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77" t="s">
        <v>81</v>
      </c>
      <c r="B268" s="174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79"/>
      <c r="B269" s="175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79"/>
      <c r="B270" s="175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79"/>
      <c r="B271" s="175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79"/>
      <c r="B272" s="175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79"/>
      <c r="B273" s="175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78"/>
      <c r="B274" s="176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77" t="s">
        <v>83</v>
      </c>
      <c r="B275" s="174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79"/>
      <c r="B276" s="175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79"/>
      <c r="B277" s="175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79"/>
      <c r="B278" s="175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79"/>
      <c r="B279" s="175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79"/>
      <c r="B280" s="175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79"/>
      <c r="B281" s="175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78"/>
      <c r="B282" s="176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77" t="s">
        <v>91</v>
      </c>
      <c r="B283" s="174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78"/>
      <c r="B284" s="176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80" t="s">
        <v>98</v>
      </c>
      <c r="B285" s="174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81"/>
      <c r="B286" s="175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81"/>
      <c r="B287" s="175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81"/>
      <c r="B288" s="175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81"/>
      <c r="B289" s="175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82"/>
      <c r="B290" s="176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66" t="s">
        <v>19</v>
      </c>
      <c r="B292" s="166"/>
      <c r="C292" s="166"/>
      <c r="D292" s="166"/>
      <c r="E292" s="166"/>
      <c r="F292" s="166"/>
      <c r="G292" s="166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65" t="s">
        <v>1</v>
      </c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</row>
    <row r="296" spans="1:13" ht="15">
      <c r="A296" s="165" t="s">
        <v>2</v>
      </c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</row>
    <row r="297" spans="1:13" ht="15">
      <c r="A297" s="165" t="s">
        <v>109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</row>
    <row r="298" spans="1:13" ht="15">
      <c r="A298" s="165" t="s">
        <v>22</v>
      </c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</row>
    <row r="299" spans="1:13" ht="15">
      <c r="A299" s="165" t="s">
        <v>3</v>
      </c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</row>
    <row r="300" ht="15">
      <c r="A300" s="2"/>
    </row>
    <row r="301" spans="1:13" ht="15">
      <c r="A301" s="166"/>
      <c r="B301" s="166"/>
      <c r="C301" s="167" t="s">
        <v>23</v>
      </c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</row>
    <row r="302" spans="1:13" ht="15">
      <c r="A302" s="166"/>
      <c r="B302" s="166"/>
      <c r="C302" s="167" t="s">
        <v>4</v>
      </c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</row>
    <row r="303" spans="1:13" ht="15">
      <c r="A303" s="167" t="s">
        <v>5</v>
      </c>
      <c r="B303" s="167" t="s">
        <v>20</v>
      </c>
      <c r="C303" s="167" t="s">
        <v>6</v>
      </c>
      <c r="D303" s="167" t="s">
        <v>7</v>
      </c>
      <c r="E303" s="167" t="s">
        <v>21</v>
      </c>
      <c r="F303" s="167" t="s">
        <v>8</v>
      </c>
      <c r="G303" s="167" t="s">
        <v>9</v>
      </c>
      <c r="H303" s="167" t="s">
        <v>10</v>
      </c>
      <c r="I303" s="167"/>
      <c r="J303" s="167"/>
      <c r="K303" s="167"/>
      <c r="L303" s="167"/>
      <c r="M303" s="167" t="s">
        <v>11</v>
      </c>
    </row>
    <row r="304" spans="1:13" ht="15">
      <c r="A304" s="167"/>
      <c r="B304" s="167"/>
      <c r="C304" s="167"/>
      <c r="D304" s="167"/>
      <c r="E304" s="167"/>
      <c r="F304" s="167"/>
      <c r="G304" s="167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67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8" t="s">
        <v>34</v>
      </c>
      <c r="B306" s="171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9"/>
      <c r="B307" s="172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9"/>
      <c r="B308" s="172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9"/>
      <c r="B309" s="172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9"/>
      <c r="B310" s="172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70"/>
      <c r="B311" s="173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8" t="s">
        <v>42</v>
      </c>
      <c r="B313" s="174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9"/>
      <c r="B314" s="175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9"/>
      <c r="B315" s="175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70"/>
      <c r="B316" s="176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8" t="s">
        <v>44</v>
      </c>
      <c r="B317" s="174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70"/>
      <c r="B318" s="176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8" t="s">
        <v>48</v>
      </c>
      <c r="B319" s="174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70"/>
      <c r="B320" s="176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8" t="s">
        <v>57</v>
      </c>
      <c r="B323" s="174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9"/>
      <c r="B324" s="175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70"/>
      <c r="B325" s="176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8" t="s">
        <v>61</v>
      </c>
      <c r="B326" s="174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70"/>
      <c r="B327" s="176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8" t="s">
        <v>63</v>
      </c>
      <c r="B328" s="174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70"/>
      <c r="B329" s="176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8" t="s">
        <v>65</v>
      </c>
      <c r="B330" s="174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70"/>
      <c r="B331" s="176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8" t="s">
        <v>77</v>
      </c>
      <c r="B335" s="174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9"/>
      <c r="B336" s="175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9"/>
      <c r="B337" s="175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70"/>
      <c r="B338" s="176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77" t="s">
        <v>81</v>
      </c>
      <c r="B340" s="174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79"/>
      <c r="B341" s="175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79"/>
      <c r="B342" s="175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79"/>
      <c r="B343" s="175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79"/>
      <c r="B344" s="175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79"/>
      <c r="B345" s="175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78"/>
      <c r="B346" s="176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77" t="s">
        <v>83</v>
      </c>
      <c r="B347" s="174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79"/>
      <c r="B348" s="175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79"/>
      <c r="B349" s="175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79"/>
      <c r="B350" s="175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79"/>
      <c r="B351" s="175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79"/>
      <c r="B352" s="175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79"/>
      <c r="B353" s="175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78"/>
      <c r="B354" s="176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77" t="s">
        <v>91</v>
      </c>
      <c r="B355" s="174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78"/>
      <c r="B356" s="176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77" t="s">
        <v>98</v>
      </c>
      <c r="B357" s="174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79"/>
      <c r="B358" s="175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79"/>
      <c r="B359" s="175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79"/>
      <c r="B360" s="175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79"/>
      <c r="B361" s="175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78"/>
      <c r="B362" s="176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66" t="s">
        <v>19</v>
      </c>
      <c r="B364" s="166"/>
      <c r="C364" s="166"/>
      <c r="D364" s="166"/>
      <c r="E364" s="166"/>
      <c r="F364" s="166"/>
      <c r="G364" s="166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65" t="s">
        <v>1</v>
      </c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</row>
    <row r="368" spans="1:13" ht="15">
      <c r="A368" s="165" t="s">
        <v>2</v>
      </c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</row>
    <row r="369" spans="1:13" ht="15">
      <c r="A369" s="165" t="s">
        <v>110</v>
      </c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</row>
    <row r="370" spans="1:13" ht="15">
      <c r="A370" s="165" t="s">
        <v>22</v>
      </c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</row>
    <row r="371" spans="1:13" ht="15">
      <c r="A371" s="165" t="s">
        <v>3</v>
      </c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</row>
    <row r="372" ht="15">
      <c r="A372" s="2"/>
    </row>
    <row r="373" spans="1:13" ht="15">
      <c r="A373" s="166"/>
      <c r="B373" s="166"/>
      <c r="C373" s="167" t="s">
        <v>23</v>
      </c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</row>
    <row r="374" spans="1:13" ht="15">
      <c r="A374" s="166"/>
      <c r="B374" s="166"/>
      <c r="C374" s="167" t="s">
        <v>4</v>
      </c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</row>
    <row r="375" spans="1:13" ht="15">
      <c r="A375" s="167" t="s">
        <v>5</v>
      </c>
      <c r="B375" s="167" t="s">
        <v>20</v>
      </c>
      <c r="C375" s="167" t="s">
        <v>6</v>
      </c>
      <c r="D375" s="167" t="s">
        <v>7</v>
      </c>
      <c r="E375" s="167" t="s">
        <v>21</v>
      </c>
      <c r="F375" s="167" t="s">
        <v>8</v>
      </c>
      <c r="G375" s="167" t="s">
        <v>9</v>
      </c>
      <c r="H375" s="167" t="s">
        <v>10</v>
      </c>
      <c r="I375" s="167"/>
      <c r="J375" s="167"/>
      <c r="K375" s="167"/>
      <c r="L375" s="167"/>
      <c r="M375" s="167" t="s">
        <v>11</v>
      </c>
    </row>
    <row r="376" spans="1:13" ht="15">
      <c r="A376" s="167"/>
      <c r="B376" s="167"/>
      <c r="C376" s="167"/>
      <c r="D376" s="167"/>
      <c r="E376" s="167"/>
      <c r="F376" s="167"/>
      <c r="G376" s="167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67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8" t="s">
        <v>34</v>
      </c>
      <c r="B378" s="171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9"/>
      <c r="B379" s="172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9"/>
      <c r="B380" s="172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9"/>
      <c r="B381" s="172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9"/>
      <c r="B382" s="172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70"/>
      <c r="B383" s="173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8" t="s">
        <v>42</v>
      </c>
      <c r="B385" s="174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9"/>
      <c r="B386" s="175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9"/>
      <c r="B387" s="175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70"/>
      <c r="B388" s="176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8" t="s">
        <v>44</v>
      </c>
      <c r="B389" s="174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70"/>
      <c r="B390" s="176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8" t="s">
        <v>48</v>
      </c>
      <c r="B391" s="174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70"/>
      <c r="B392" s="176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8" t="s">
        <v>57</v>
      </c>
      <c r="B395" s="174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9"/>
      <c r="B396" s="175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70"/>
      <c r="B397" s="176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8" t="s">
        <v>61</v>
      </c>
      <c r="B398" s="174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70"/>
      <c r="B399" s="176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8" t="s">
        <v>63</v>
      </c>
      <c r="B400" s="174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70"/>
      <c r="B401" s="176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8" t="s">
        <v>65</v>
      </c>
      <c r="B402" s="174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70"/>
      <c r="B403" s="176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8" t="s">
        <v>77</v>
      </c>
      <c r="B407" s="174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9"/>
      <c r="B408" s="175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9"/>
      <c r="B409" s="175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70"/>
      <c r="B410" s="176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77" t="s">
        <v>81</v>
      </c>
      <c r="B412" s="174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79"/>
      <c r="B413" s="175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79"/>
      <c r="B414" s="175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79"/>
      <c r="B415" s="175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79"/>
      <c r="B416" s="175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79"/>
      <c r="B417" s="175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78"/>
      <c r="B418" s="176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77" t="s">
        <v>83</v>
      </c>
      <c r="B419" s="174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79"/>
      <c r="B420" s="175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79"/>
      <c r="B421" s="175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79"/>
      <c r="B422" s="175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79"/>
      <c r="B423" s="175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79"/>
      <c r="B424" s="175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79"/>
      <c r="B425" s="175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78"/>
      <c r="B426" s="176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77" t="s">
        <v>91</v>
      </c>
      <c r="B427" s="174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78"/>
      <c r="B428" s="176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77" t="s">
        <v>98</v>
      </c>
      <c r="B429" s="174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79"/>
      <c r="B430" s="175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79"/>
      <c r="B431" s="175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79"/>
      <c r="B432" s="175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79"/>
      <c r="B433" s="175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78"/>
      <c r="B434" s="176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66" t="s">
        <v>19</v>
      </c>
      <c r="B436" s="166"/>
      <c r="C436" s="166"/>
      <c r="D436" s="166"/>
      <c r="E436" s="166"/>
      <c r="F436" s="166"/>
      <c r="G436" s="166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2020-01-17T14:56:56Z</cp:lastPrinted>
  <dcterms:created xsi:type="dcterms:W3CDTF">2014-06-08T13:29:20Z</dcterms:created>
  <dcterms:modified xsi:type="dcterms:W3CDTF">2020-02-28T07:10:49Z</dcterms:modified>
  <cp:category/>
  <cp:version/>
  <cp:contentType/>
  <cp:contentStatus/>
</cp:coreProperties>
</file>