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71" firstSheet="3" activeTab="5"/>
  </bookViews>
  <sheets>
    <sheet name="прил. 7 (2015)" sheetId="1" state="hidden" r:id="rId1"/>
    <sheet name="прил. 7 (2016) " sheetId="2" state="hidden" r:id="rId2"/>
    <sheet name="прил. 7 (2017) " sheetId="3" state="hidden" r:id="rId3"/>
    <sheet name="прил. 7 (2018) " sheetId="4" r:id="rId4"/>
    <sheet name="прил. 7 (2019) " sheetId="5" r:id="rId5"/>
    <sheet name="прил. 7 (2020) " sheetId="6" r:id="rId6"/>
    <sheet name="прил. 7 (2021) " sheetId="7" state="hidden" r:id="rId7"/>
    <sheet name="приложение 8 " sheetId="8" state="hidden" r:id="rId8"/>
  </sheets>
  <definedNames>
    <definedName name="_xlfn.AVERAGEIF" hidden="1">#NAME?</definedName>
    <definedName name="_xlnm.Print_Titles" localSheetId="0">'прил. 7 (2015)'!$15:$18</definedName>
    <definedName name="_xlnm.Print_Titles" localSheetId="1">'прил. 7 (2016) '!$11:$14</definedName>
    <definedName name="_xlnm.Print_Titles" localSheetId="2">'прил. 7 (2017) '!$10:$13</definedName>
    <definedName name="_xlnm.Print_Titles" localSheetId="3">'прил. 7 (2018) '!$13:$16</definedName>
    <definedName name="_xlnm.Print_Titles" localSheetId="4">'прил. 7 (2019) '!$13:$16</definedName>
    <definedName name="_xlnm.Print_Titles" localSheetId="5">'прил. 7 (2020) '!$10:$13</definedName>
    <definedName name="_xlnm.Print_Titles" localSheetId="6">'прил. 7 (2021) '!$10:$13</definedName>
    <definedName name="_xlnm.Print_Area" localSheetId="0">'прил. 7 (2015)'!$A$1:$K$79</definedName>
    <definedName name="_xlnm.Print_Area" localSheetId="1">'прил. 7 (2016) '!$A$1:$K$76</definedName>
    <definedName name="_xlnm.Print_Area" localSheetId="3">'прил. 7 (2018) '!$A$1:$K$57</definedName>
    <definedName name="_xlnm.Print_Area" localSheetId="4">'прил. 7 (2019) '!$A$1:$K$54</definedName>
    <definedName name="_xlnm.Print_Area" localSheetId="5">'прил. 7 (2020) '!$A$1:$K$51</definedName>
    <definedName name="_xlnm.Print_Area" localSheetId="7">'приложение 8 '!$A$1:$H$28</definedName>
  </definedNames>
  <calcPr fullCalcOnLoad="1" fullPrecision="0"/>
</workbook>
</file>

<file path=xl/sharedStrings.xml><?xml version="1.0" encoding="utf-8"?>
<sst xmlns="http://schemas.openxmlformats.org/spreadsheetml/2006/main" count="2488" uniqueCount="103">
  <si>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</si>
  <si>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</si>
  <si>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</si>
  <si>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</si>
  <si>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</si>
  <si>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Планируемый показатель результативности подпрограммы</t>
  </si>
  <si>
    <t>%</t>
  </si>
  <si>
    <t>х</t>
  </si>
  <si>
    <t>Итоговое значение (по Программе)</t>
  </si>
  <si>
    <t>тыс. руб.</t>
  </si>
  <si>
    <t>на 2015 год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</si>
  <si>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</si>
  <si>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</si>
  <si>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</si>
  <si>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на 2016 год</t>
  </si>
  <si>
    <t>Приложение № 7</t>
  </si>
  <si>
    <t>к муниципальной программе города Пензы</t>
  </si>
  <si>
    <t>"Развитие образования в городе Пензе на 2015 - 2020 годы"</t>
  </si>
  <si>
    <t>Подпрограмма 1. Развитие дошкольного, общего и дополнительного образования</t>
  </si>
  <si>
    <t>Подпрограмма 2. Управление развитием отрасли образования в городе Пензе</t>
  </si>
  <si>
    <t>Итоговое значение (по подпрограмме 1)</t>
  </si>
  <si>
    <t>Итоговое значение (по подпрограмме 2)</t>
  </si>
  <si>
    <t>Планируемый объем средств на реализацию программы</t>
  </si>
  <si>
    <t>Коэффициент влияния подпрограммы на эффективность программы</t>
  </si>
  <si>
    <t>Суммарная планируемая результативность программы</t>
  </si>
  <si>
    <t>Показатель результативности достижения i-ого целевого показателя программы</t>
  </si>
  <si>
    <t>Планируемый показатель результативности программы</t>
  </si>
  <si>
    <t>на 2017 год</t>
  </si>
  <si>
    <t>на 2018 год</t>
  </si>
  <si>
    <t>на 2019 год</t>
  </si>
  <si>
    <t>на 2020 год</t>
  </si>
  <si>
    <t>Приложение № 8</t>
  </si>
  <si>
    <t>Планируемая эффективность муниципальной программы города Пензы</t>
  </si>
  <si>
    <t>Планируемый показатель эффективности МП по годам реализации</t>
  </si>
  <si>
    <t>Муниципальная программа города Пензы "Развитие образования в городе Пензе на 2015 - 2020 годы"</t>
  </si>
  <si>
    <t>Планируемый показатель результативности МП (Эмп)</t>
  </si>
  <si>
    <t>Суммарная планируемая результативности (Эпп)</t>
  </si>
  <si>
    <t>Планируемый показатель результативности (Эпп1)</t>
  </si>
  <si>
    <t>Планируемый показатель результативности (Эпп2)</t>
  </si>
  <si>
    <t>Уровень освоения бюджетных средств от общей суммы выделенных средств на реализацию муниципальной программы</t>
  </si>
  <si>
    <t>Доля родителей (законных представителей), удовлетворенных качеством организации каникулярного отдыха детей от общего количества респондентов, принимавших участие в анкетировании</t>
  </si>
  <si>
    <t>Доля детей-сирот и детей, оставшихся без попечения родителей, находящихся на воспитании в приемной семье, на содержание которых выплачиваются пособия от общего числа детей-сирот и детей, оставшихся без попечения  родителей, находящихся на воспитании в приемной семье, имеющих право на получение пособия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</si>
  <si>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возме-щением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компенсации.</t>
  </si>
  <si>
    <t>Доля приемных родителей, получающих вознаграждение за осуществление обязанностей по договору о приемной семье от общего числа приемных родителей, имеющих право на получение денежного вознаграждения за осуществление обязанностей по договору о приемной семье</t>
  </si>
  <si>
    <t>Доля детей-сирот и детей, оставшихся без попечения родителей, находящихся на воспитании в семьях опекунов, на содержание которых выплачиваются пособия от общего числа детей-сирот и детей, оставшихся без попечения родителей, находящихся на воспитании в семьях опекунов, имеющих право на получение пособия</t>
  </si>
  <si>
    <t>Удельный вес дошкольных образовательных учрежде-ний, реализующих ос-новную общеобразовательную про-грамму в рамках введения ФГОС дошкольного образования в общем количестве дошкольных образовательных учреждений</t>
  </si>
  <si>
    <t xml:space="preserve"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 </t>
  </si>
  <si>
    <t xml:space="preserve">Доля детей в возрасте от 1 года до 6 лет, состоящих на учете для определения в муниципальные дошкольные образовательные учреждения, в общей численности детей в возрасте от 1 года до 6 лет </t>
  </si>
  <si>
    <t>Доля выпускников муниципальных общеобразовательных учреждений, не получивших аттестат о среднем общем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</si>
  <si>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сдавших ЕГЭ по русскому языку и математике, в общей численности выпускников муниципальных общеобразовательных учреждений, сдававших ЕГЭ по данным предметам</t>
  </si>
  <si>
    <t xml:space="preserve">Доля детей первой и второй групп здоровья в общей численности обучающихся в муниципальных общеобразовательных учреждениях 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</si>
  <si>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</si>
  <si>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Доля муниципальных общеобразовательных учреждений и учреждений дополнительного образования детей, соответствующих современным требованиям обучения, в общем количестве муниципальных общеобразовательных учреждений и учреждений дополнительного образования детей </t>
  </si>
  <si>
    <t xml:space="preserve">Доля муниципальных общеобразовательных учреждений и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общеобразовательных учреждений и учреждений дополнительного образования детей 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</si>
  <si>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количестве муниципальных дошкольных образовательных учреждений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</si>
  <si>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</t>
  </si>
  <si>
    <t>тыс.руб.</t>
  </si>
  <si>
    <t>Среднемесячная номинальная начисленная заработная плата работников:</t>
  </si>
  <si>
    <t>- муниципальных дошкольных образовательных учреждений;</t>
  </si>
  <si>
    <t>- муниципальных общеобразовательных учреждений, в том числе учителей</t>
  </si>
  <si>
    <t xml:space="preserve"> в том числе учителей</t>
  </si>
  <si>
    <t>Удельный вес граждан, получающих компенсацию роди-тельской платы за присмотр и уход за детьми в дошколь-ных образовательных организациях, от общего числа граждан, предоставивших документы на выплату компен-сации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</si>
  <si>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компенсации.</t>
  </si>
  <si>
    <t>руб.</t>
  </si>
  <si>
    <t xml:space="preserve">Доля детей в возрасте от 1 года до 6 лет, состоящих на учете для определения в муниципальные дошкольные образовательные учреждения, в общей численности  детей в возрасте от 1 года до 6 лет                                                                                    </t>
  </si>
  <si>
    <t xml:space="preserve">* в т.ч. доля детей, нуждающихся в услугах дошкольного образования, но не обеспеченных местами в муниципальных дошкольных образовательных учреждениях </t>
  </si>
  <si>
    <t xml:space="preserve">                                                    от              №            </t>
  </si>
  <si>
    <t xml:space="preserve">к постановлению администрации города Пензы </t>
  </si>
  <si>
    <t>к постановлению администрации города Пензы</t>
  </si>
  <si>
    <t xml:space="preserve">"Развитие образования в городе Пензе на 2015 - 2020 годы" </t>
  </si>
  <si>
    <t>Количество образовательных учреждений, улучшивших материально-техническую базу и обустройство в рамках реализации мероприятий по выполнению наказов избирателей, поступивших депутатам Пензенской городской Думы по учреждениям образования</t>
  </si>
  <si>
    <t>ед.</t>
  </si>
  <si>
    <t>Первый заместитель главы  администрации города Пензы</t>
  </si>
  <si>
    <t>Удельный вес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образования, имеющих право на получение выплат</t>
  </si>
  <si>
    <t>Приложение № 4</t>
  </si>
  <si>
    <t>Попков В.А.</t>
  </si>
  <si>
    <t>С.В.Волков</t>
  </si>
  <si>
    <t>Приложение № 6</t>
  </si>
  <si>
    <t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</t>
  </si>
  <si>
    <t>-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</si>
  <si>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возме-щением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</t>
  </si>
  <si>
    <t>Обеспеченность детей дошкольного возраста местами в муниципальных образовательных учреждениях (количество мест на 1000 детей)</t>
  </si>
  <si>
    <t>Доля детей, охваченных всеми формами образования и формами получения образования от общего количества детей школьного возраста, проживающих на территории города Пензы</t>
  </si>
  <si>
    <t>Доля муниципальных образовательных учреждений,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учреждений, реализующих программы общего образования</t>
  </si>
  <si>
    <t>место</t>
  </si>
  <si>
    <t>Доля выпускников 11 классов, освоивших образовательные программы среднего общего образования от общего числа выпускников 11 классов общеобразовательных учреждений</t>
  </si>
  <si>
    <t>- муниципальных общеобразовательных учреждений</t>
  </si>
  <si>
    <t>Доля обучающихся общеобразовательных организаций, занятых дополнительным образованием и внеурочной деятельностью в общей численности обучающихся</t>
  </si>
  <si>
    <t>Доля выпускников 9 классов, продолживших получение образования в общеобразовательных и профессиональных образовательных организациях</t>
  </si>
  <si>
    <t>Охват детей школьного возраста, получивших услугу отдыха и оздоровления в оздоровительных лагерях различных типов</t>
  </si>
  <si>
    <t>Доля детей от 7 до 18 лет, охваченных всеми формами образования и формами получения образования от общего количества детей школьного возраста, проживающих на территории города Пензы</t>
  </si>
  <si>
    <t xml:space="preserve"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 </t>
  </si>
  <si>
    <t>Приложение № 5</t>
  </si>
  <si>
    <t>на 2021 год</t>
  </si>
  <si>
    <t>"Развитие образования в городе Пензе на 2015 - 2021 годы"</t>
  </si>
  <si>
    <t xml:space="preserve">            </t>
  </si>
  <si>
    <t xml:space="preserve">                     от              №            </t>
  </si>
  <si>
    <t>Удельный вес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имеющих право на получение выплат</t>
  </si>
  <si>
    <t>«Развитие образования в городе Пензе на 2015 - 2021 годы»</t>
  </si>
  <si>
    <t>Муниципальная программа города Пензы «Развитие образования в городе Пензе на 2015 - 2020 годы»</t>
  </si>
  <si>
    <t xml:space="preserve">                                                    от 27.09.2018  №1786/4</t>
  </si>
  <si>
    <t xml:space="preserve">                                           от 27.09.2018  №1786/4</t>
  </si>
  <si>
    <t xml:space="preserve">                                                 от 27.09.2018  №1786/4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</si>
</sst>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  <numFmt numFmtId="196" formatCode="#,##0.0000"/>
    <numFmt numFmtId="197" formatCode="0.0"/>
    <numFmt numFmtId="198" formatCode="#,##0.00000"/>
  </numFmts>
  <fonts count="52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0" fontId="48" fillId="0" borderId="0" xfId="0" applyFont="1" applyAlignment="1">
      <alignment horizontal="right"/>
    </xf>
    <xf numFmtId="3" fontId="49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Alignment="1">
      <alignment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4" fontId="4" fillId="0" borderId="14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wrapText="1"/>
    </xf>
    <xf numFmtId="0" fontId="51" fillId="0" borderId="0" xfId="0" applyFont="1" applyFill="1" applyAlignment="1">
      <alignment/>
    </xf>
    <xf numFmtId="194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2" fontId="4" fillId="0" borderId="1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wrapText="1"/>
    </xf>
    <xf numFmtId="19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92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195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top" wrapText="1"/>
    </xf>
    <xf numFmtId="194" fontId="4" fillId="0" borderId="10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right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0" fontId="48" fillId="0" borderId="0" xfId="0" applyFont="1" applyFill="1" applyAlignment="1">
      <alignment/>
    </xf>
    <xf numFmtId="0" fontId="9" fillId="0" borderId="0" xfId="0" applyFont="1" applyAlignment="1">
      <alignment/>
    </xf>
    <xf numFmtId="19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4384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24288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24288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24765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63100" y="24574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20350" y="242887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13</xdr:row>
      <xdr:rowOff>295275</xdr:rowOff>
    </xdr:from>
    <xdr:to>
      <xdr:col>4</xdr:col>
      <xdr:colOff>866775</xdr:colOff>
      <xdr:row>13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9051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13</xdr:row>
      <xdr:rowOff>285750</xdr:rowOff>
    </xdr:from>
    <xdr:to>
      <xdr:col>5</xdr:col>
      <xdr:colOff>752475</xdr:colOff>
      <xdr:row>13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28956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13</xdr:row>
      <xdr:rowOff>285750</xdr:rowOff>
    </xdr:from>
    <xdr:to>
      <xdr:col>7</xdr:col>
      <xdr:colOff>638175</xdr:colOff>
      <xdr:row>13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0" y="28956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13</xdr:row>
      <xdr:rowOff>333375</xdr:rowOff>
    </xdr:from>
    <xdr:to>
      <xdr:col>8</xdr:col>
      <xdr:colOff>752475</xdr:colOff>
      <xdr:row>13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96325" y="29432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13</xdr:row>
      <xdr:rowOff>314325</xdr:rowOff>
    </xdr:from>
    <xdr:to>
      <xdr:col>9</xdr:col>
      <xdr:colOff>771525</xdr:colOff>
      <xdr:row>13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0" y="29241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13</xdr:row>
      <xdr:rowOff>285750</xdr:rowOff>
    </xdr:from>
    <xdr:to>
      <xdr:col>10</xdr:col>
      <xdr:colOff>771525</xdr:colOff>
      <xdr:row>13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82250" y="28956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7336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27241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3875" y="27241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39200" y="27717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67875" y="27527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25125" y="27241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15</xdr:row>
      <xdr:rowOff>295275</xdr:rowOff>
    </xdr:from>
    <xdr:to>
      <xdr:col>4</xdr:col>
      <xdr:colOff>866775</xdr:colOff>
      <xdr:row>15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6003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15</xdr:row>
      <xdr:rowOff>285750</xdr:rowOff>
    </xdr:from>
    <xdr:to>
      <xdr:col>5</xdr:col>
      <xdr:colOff>752475</xdr:colOff>
      <xdr:row>15</xdr:row>
      <xdr:rowOff>676275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25908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15</xdr:row>
      <xdr:rowOff>285750</xdr:rowOff>
    </xdr:from>
    <xdr:to>
      <xdr:col>7</xdr:col>
      <xdr:colOff>638175</xdr:colOff>
      <xdr:row>15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05775" y="25908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15</xdr:row>
      <xdr:rowOff>333375</xdr:rowOff>
    </xdr:from>
    <xdr:to>
      <xdr:col>8</xdr:col>
      <xdr:colOff>752475</xdr:colOff>
      <xdr:row>15</xdr:row>
      <xdr:rowOff>676275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01100" y="2638425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15</xdr:row>
      <xdr:rowOff>314325</xdr:rowOff>
    </xdr:from>
    <xdr:to>
      <xdr:col>9</xdr:col>
      <xdr:colOff>771525</xdr:colOff>
      <xdr:row>15</xdr:row>
      <xdr:rowOff>676275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9775" y="2619375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15</xdr:row>
      <xdr:rowOff>285750</xdr:rowOff>
    </xdr:from>
    <xdr:to>
      <xdr:col>10</xdr:col>
      <xdr:colOff>771525</xdr:colOff>
      <xdr:row>15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87025" y="25908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15</xdr:row>
      <xdr:rowOff>295275</xdr:rowOff>
    </xdr:from>
    <xdr:to>
      <xdr:col>4</xdr:col>
      <xdr:colOff>866775</xdr:colOff>
      <xdr:row>15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7432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15</xdr:row>
      <xdr:rowOff>285750</xdr:rowOff>
    </xdr:from>
    <xdr:to>
      <xdr:col>5</xdr:col>
      <xdr:colOff>752475</xdr:colOff>
      <xdr:row>15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7336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15</xdr:row>
      <xdr:rowOff>285750</xdr:rowOff>
    </xdr:from>
    <xdr:to>
      <xdr:col>7</xdr:col>
      <xdr:colOff>638175</xdr:colOff>
      <xdr:row>15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7336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15</xdr:row>
      <xdr:rowOff>333375</xdr:rowOff>
    </xdr:from>
    <xdr:to>
      <xdr:col>8</xdr:col>
      <xdr:colOff>752475</xdr:colOff>
      <xdr:row>15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27813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15</xdr:row>
      <xdr:rowOff>314325</xdr:rowOff>
    </xdr:from>
    <xdr:to>
      <xdr:col>9</xdr:col>
      <xdr:colOff>771525</xdr:colOff>
      <xdr:row>15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27622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15</xdr:row>
      <xdr:rowOff>285750</xdr:rowOff>
    </xdr:from>
    <xdr:to>
      <xdr:col>10</xdr:col>
      <xdr:colOff>771525</xdr:colOff>
      <xdr:row>15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273367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7241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7146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7146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27622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27432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27146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7241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7146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7146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27622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27432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27146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view="pageBreakPreview" zoomScaleSheetLayoutView="100" zoomScalePageLayoutView="0" workbookViewId="0" topLeftCell="A64">
      <selection activeCell="A45" sqref="A45"/>
    </sheetView>
  </sheetViews>
  <sheetFormatPr defaultColWidth="9.140625" defaultRowHeight="12.75"/>
  <cols>
    <col min="1" max="1" width="48.8515625" style="22" customWidth="1"/>
    <col min="2" max="2" width="8.7109375" style="22" customWidth="1"/>
    <col min="3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3.710937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2.75" customHeight="1">
      <c r="F1" s="72" t="s">
        <v>74</v>
      </c>
      <c r="G1" s="72"/>
      <c r="H1" s="72"/>
      <c r="I1" s="72"/>
      <c r="J1" s="72"/>
      <c r="K1" s="72"/>
    </row>
    <row r="2" spans="8:11" ht="12.75">
      <c r="H2" s="73" t="s">
        <v>67</v>
      </c>
      <c r="I2" s="73"/>
      <c r="J2" s="73"/>
      <c r="K2" s="73"/>
    </row>
    <row r="3" spans="8:11" ht="12.75">
      <c r="H3" s="74" t="s">
        <v>66</v>
      </c>
      <c r="I3" s="74"/>
      <c r="J3" s="74"/>
      <c r="K3" s="74"/>
    </row>
    <row r="5" ht="12.75" hidden="1"/>
    <row r="6" spans="6:11" ht="12.75" hidden="1">
      <c r="F6" s="72" t="s">
        <v>15</v>
      </c>
      <c r="G6" s="72"/>
      <c r="H6" s="72"/>
      <c r="I6" s="72"/>
      <c r="J6" s="72"/>
      <c r="K6" s="72"/>
    </row>
    <row r="7" spans="8:11" ht="12.75" hidden="1">
      <c r="H7" s="73" t="s">
        <v>16</v>
      </c>
      <c r="I7" s="73"/>
      <c r="J7" s="73"/>
      <c r="K7" s="73"/>
    </row>
    <row r="8" spans="8:11" ht="12.75" hidden="1">
      <c r="H8" s="74" t="s">
        <v>69</v>
      </c>
      <c r="I8" s="74"/>
      <c r="J8" s="74"/>
      <c r="K8" s="74"/>
    </row>
    <row r="9" ht="12.75" hidden="1"/>
    <row r="11" spans="1:11" ht="14.25">
      <c r="A11" s="76" t="s">
        <v>11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4.25">
      <c r="A12" s="76" t="s">
        <v>17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4.25">
      <c r="A13" s="76" t="s">
        <v>10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5" spans="1:11" ht="32.25" customHeight="1">
      <c r="A15" s="81" t="s">
        <v>0</v>
      </c>
      <c r="B15" s="81" t="s">
        <v>1</v>
      </c>
      <c r="C15" s="75" t="s">
        <v>2</v>
      </c>
      <c r="D15" s="75" t="s">
        <v>3</v>
      </c>
      <c r="E15" s="75" t="s">
        <v>4</v>
      </c>
      <c r="F15" s="75" t="s">
        <v>5</v>
      </c>
      <c r="G15" s="80" t="s">
        <v>22</v>
      </c>
      <c r="H15" s="75" t="s">
        <v>23</v>
      </c>
      <c r="I15" s="75" t="s">
        <v>24</v>
      </c>
      <c r="J15" s="75" t="s">
        <v>25</v>
      </c>
      <c r="K15" s="75" t="s">
        <v>26</v>
      </c>
    </row>
    <row r="16" spans="1:11" ht="15.75" customHeight="1">
      <c r="A16" s="81"/>
      <c r="B16" s="81"/>
      <c r="C16" s="75"/>
      <c r="D16" s="75"/>
      <c r="E16" s="75"/>
      <c r="F16" s="75"/>
      <c r="G16" s="80"/>
      <c r="H16" s="75"/>
      <c r="I16" s="75"/>
      <c r="J16" s="75"/>
      <c r="K16" s="75"/>
    </row>
    <row r="17" spans="1:11" ht="1.5" customHeight="1">
      <c r="A17" s="81"/>
      <c r="B17" s="81"/>
      <c r="C17" s="75"/>
      <c r="D17" s="75"/>
      <c r="E17" s="75"/>
      <c r="F17" s="75"/>
      <c r="G17" s="80"/>
      <c r="H17" s="75"/>
      <c r="I17" s="75"/>
      <c r="J17" s="75"/>
      <c r="K17" s="75"/>
    </row>
    <row r="18" spans="1:11" ht="57.75" customHeight="1">
      <c r="A18" s="81"/>
      <c r="B18" s="81"/>
      <c r="C18" s="75"/>
      <c r="D18" s="75"/>
      <c r="E18" s="75"/>
      <c r="F18" s="75"/>
      <c r="G18" s="80"/>
      <c r="H18" s="75"/>
      <c r="I18" s="75"/>
      <c r="J18" s="75"/>
      <c r="K18" s="75"/>
    </row>
    <row r="19" spans="1:11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5">
        <v>7</v>
      </c>
      <c r="H19" s="24">
        <v>8</v>
      </c>
      <c r="I19" s="24">
        <v>9</v>
      </c>
      <c r="J19" s="24">
        <v>10</v>
      </c>
      <c r="K19" s="24">
        <v>11</v>
      </c>
    </row>
    <row r="20" spans="1:11" s="11" customFormat="1" ht="12">
      <c r="A20" s="78" t="s">
        <v>34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4" s="11" customFormat="1" ht="48">
      <c r="A21" s="4" t="s">
        <v>46</v>
      </c>
      <c r="B21" s="13" t="s">
        <v>6</v>
      </c>
      <c r="C21" s="5">
        <v>84.1</v>
      </c>
      <c r="D21" s="5">
        <v>85.36</v>
      </c>
      <c r="E21" s="5" t="s">
        <v>7</v>
      </c>
      <c r="F21" s="5" t="s">
        <v>7</v>
      </c>
      <c r="G21" s="7" t="s">
        <v>7</v>
      </c>
      <c r="H21" s="5" t="s">
        <v>7</v>
      </c>
      <c r="I21" s="5" t="s">
        <v>7</v>
      </c>
      <c r="J21" s="26">
        <f>IF(C21&gt;D21,C21/D21,D21/C21)*100</f>
        <v>101.5</v>
      </c>
      <c r="K21" s="5" t="s">
        <v>7</v>
      </c>
      <c r="N21" s="27"/>
    </row>
    <row r="22" spans="1:14" s="11" customFormat="1" ht="48">
      <c r="A22" s="12" t="s">
        <v>64</v>
      </c>
      <c r="B22" s="13" t="s">
        <v>6</v>
      </c>
      <c r="C22" s="5">
        <v>17.52</v>
      </c>
      <c r="D22" s="5">
        <v>17.39</v>
      </c>
      <c r="E22" s="5" t="s">
        <v>7</v>
      </c>
      <c r="F22" s="5" t="s">
        <v>7</v>
      </c>
      <c r="G22" s="7" t="s">
        <v>7</v>
      </c>
      <c r="H22" s="5" t="s">
        <v>7</v>
      </c>
      <c r="I22" s="5" t="s">
        <v>7</v>
      </c>
      <c r="J22" s="26">
        <f>IF(C22&gt;D22,C22/D22,D22/C22)*100</f>
        <v>100.75</v>
      </c>
      <c r="K22" s="5" t="s">
        <v>7</v>
      </c>
      <c r="N22" s="27"/>
    </row>
    <row r="23" spans="1:14" s="11" customFormat="1" ht="50.25" customHeight="1">
      <c r="A23" s="12" t="s">
        <v>65</v>
      </c>
      <c r="B23" s="13" t="s">
        <v>6</v>
      </c>
      <c r="C23" s="5">
        <v>1.6</v>
      </c>
      <c r="D23" s="5">
        <v>1.5</v>
      </c>
      <c r="E23" s="5" t="s">
        <v>7</v>
      </c>
      <c r="F23" s="5" t="s">
        <v>7</v>
      </c>
      <c r="G23" s="7" t="s">
        <v>7</v>
      </c>
      <c r="H23" s="5" t="s">
        <v>7</v>
      </c>
      <c r="I23" s="5" t="s">
        <v>7</v>
      </c>
      <c r="J23" s="26">
        <f>IF(C23&gt;D23,C23/D23,D23/C23)*100</f>
        <v>106.67</v>
      </c>
      <c r="K23" s="5" t="s">
        <v>7</v>
      </c>
      <c r="N23" s="27"/>
    </row>
    <row r="24" spans="1:11" s="11" customFormat="1" ht="62.25" customHeight="1">
      <c r="A24" s="4" t="s">
        <v>45</v>
      </c>
      <c r="B24" s="13" t="s">
        <v>6</v>
      </c>
      <c r="C24" s="9">
        <v>80</v>
      </c>
      <c r="D24" s="9">
        <v>90</v>
      </c>
      <c r="E24" s="5" t="s">
        <v>7</v>
      </c>
      <c r="F24" s="5" t="s">
        <v>7</v>
      </c>
      <c r="G24" s="7" t="s">
        <v>7</v>
      </c>
      <c r="H24" s="5" t="s">
        <v>7</v>
      </c>
      <c r="I24" s="5" t="s">
        <v>7</v>
      </c>
      <c r="J24" s="26">
        <f aca="true" t="shared" si="0" ref="J24:J37">IF(C24&gt;D24,C24/D24,D24/C24)*100</f>
        <v>112.5</v>
      </c>
      <c r="K24" s="5" t="s">
        <v>7</v>
      </c>
    </row>
    <row r="25" spans="1:11" s="11" customFormat="1" ht="50.25" customHeight="1">
      <c r="A25" s="12" t="s">
        <v>48</v>
      </c>
      <c r="B25" s="28" t="s">
        <v>6</v>
      </c>
      <c r="C25" s="6">
        <v>1.3</v>
      </c>
      <c r="D25" s="6">
        <v>1.2</v>
      </c>
      <c r="E25" s="29" t="s">
        <v>7</v>
      </c>
      <c r="F25" s="5" t="s">
        <v>7</v>
      </c>
      <c r="G25" s="7" t="s">
        <v>7</v>
      </c>
      <c r="H25" s="5" t="s">
        <v>7</v>
      </c>
      <c r="I25" s="5" t="s">
        <v>7</v>
      </c>
      <c r="J25" s="26">
        <f t="shared" si="0"/>
        <v>108.33</v>
      </c>
      <c r="K25" s="5" t="s">
        <v>7</v>
      </c>
    </row>
    <row r="26" spans="1:11" s="11" customFormat="1" ht="63.75" customHeight="1">
      <c r="A26" s="30" t="s">
        <v>49</v>
      </c>
      <c r="B26" s="28" t="s">
        <v>6</v>
      </c>
      <c r="C26" s="6">
        <v>98.3</v>
      </c>
      <c r="D26" s="6">
        <v>98.8</v>
      </c>
      <c r="E26" s="29" t="s">
        <v>7</v>
      </c>
      <c r="F26" s="5" t="s">
        <v>7</v>
      </c>
      <c r="G26" s="7" t="s">
        <v>7</v>
      </c>
      <c r="H26" s="5" t="s">
        <v>7</v>
      </c>
      <c r="I26" s="5" t="s">
        <v>7</v>
      </c>
      <c r="J26" s="26">
        <f t="shared" si="0"/>
        <v>100.51</v>
      </c>
      <c r="K26" s="5" t="s">
        <v>7</v>
      </c>
    </row>
    <row r="27" spans="1:11" s="11" customFormat="1" ht="51.75" customHeight="1">
      <c r="A27" s="4" t="s">
        <v>40</v>
      </c>
      <c r="B27" s="13" t="s">
        <v>6</v>
      </c>
      <c r="C27" s="10">
        <v>90</v>
      </c>
      <c r="D27" s="10">
        <v>90</v>
      </c>
      <c r="E27" s="5" t="s">
        <v>7</v>
      </c>
      <c r="F27" s="5" t="s">
        <v>7</v>
      </c>
      <c r="G27" s="7" t="s">
        <v>7</v>
      </c>
      <c r="H27" s="5" t="s">
        <v>7</v>
      </c>
      <c r="I27" s="5" t="s">
        <v>7</v>
      </c>
      <c r="J27" s="26">
        <f t="shared" si="0"/>
        <v>100</v>
      </c>
      <c r="K27" s="5" t="s">
        <v>7</v>
      </c>
    </row>
    <row r="28" spans="1:11" s="11" customFormat="1" ht="36">
      <c r="A28" s="30" t="s">
        <v>50</v>
      </c>
      <c r="B28" s="13" t="s">
        <v>6</v>
      </c>
      <c r="C28" s="5">
        <v>83.4</v>
      </c>
      <c r="D28" s="5">
        <v>83.5</v>
      </c>
      <c r="E28" s="5" t="s">
        <v>7</v>
      </c>
      <c r="F28" s="5" t="s">
        <v>7</v>
      </c>
      <c r="G28" s="7" t="s">
        <v>7</v>
      </c>
      <c r="H28" s="5" t="s">
        <v>7</v>
      </c>
      <c r="I28" s="5" t="s">
        <v>7</v>
      </c>
      <c r="J28" s="26">
        <f t="shared" si="0"/>
        <v>100.12</v>
      </c>
      <c r="K28" s="5" t="s">
        <v>7</v>
      </c>
    </row>
    <row r="29" spans="1:11" s="11" customFormat="1" ht="53.25" customHeight="1">
      <c r="A29" s="30" t="s">
        <v>51</v>
      </c>
      <c r="B29" s="13" t="s">
        <v>6</v>
      </c>
      <c r="C29" s="5">
        <v>8.1</v>
      </c>
      <c r="D29" s="5">
        <v>6.9</v>
      </c>
      <c r="E29" s="5" t="s">
        <v>7</v>
      </c>
      <c r="F29" s="5" t="s">
        <v>7</v>
      </c>
      <c r="G29" s="7" t="s">
        <v>7</v>
      </c>
      <c r="H29" s="5" t="s">
        <v>7</v>
      </c>
      <c r="I29" s="5" t="s">
        <v>7</v>
      </c>
      <c r="J29" s="26">
        <f t="shared" si="0"/>
        <v>117.39</v>
      </c>
      <c r="K29" s="5" t="s">
        <v>7</v>
      </c>
    </row>
    <row r="30" spans="1:11" s="11" customFormat="1" ht="76.5" customHeight="1">
      <c r="A30" s="30" t="s">
        <v>52</v>
      </c>
      <c r="B30" s="13" t="s">
        <v>6</v>
      </c>
      <c r="C30" s="6">
        <v>55.2</v>
      </c>
      <c r="D30" s="6">
        <v>59</v>
      </c>
      <c r="E30" s="5" t="s">
        <v>7</v>
      </c>
      <c r="F30" s="5" t="s">
        <v>7</v>
      </c>
      <c r="G30" s="7" t="s">
        <v>7</v>
      </c>
      <c r="H30" s="5" t="s">
        <v>7</v>
      </c>
      <c r="I30" s="5" t="s">
        <v>7</v>
      </c>
      <c r="J30" s="26">
        <f t="shared" si="0"/>
        <v>106.88</v>
      </c>
      <c r="K30" s="5" t="s">
        <v>7</v>
      </c>
    </row>
    <row r="31" spans="1:11" s="11" customFormat="1" ht="74.25" customHeight="1">
      <c r="A31" s="30" t="s">
        <v>53</v>
      </c>
      <c r="B31" s="13" t="s">
        <v>6</v>
      </c>
      <c r="C31" s="5">
        <v>44.8</v>
      </c>
      <c r="D31" s="5">
        <v>41</v>
      </c>
      <c r="E31" s="5" t="s">
        <v>7</v>
      </c>
      <c r="F31" s="5" t="s">
        <v>7</v>
      </c>
      <c r="G31" s="7" t="s">
        <v>7</v>
      </c>
      <c r="H31" s="5" t="s">
        <v>7</v>
      </c>
      <c r="I31" s="5" t="s">
        <v>7</v>
      </c>
      <c r="J31" s="26">
        <f t="shared" si="0"/>
        <v>109.27</v>
      </c>
      <c r="K31" s="5" t="s">
        <v>7</v>
      </c>
    </row>
    <row r="32" spans="1:11" s="11" customFormat="1" ht="60">
      <c r="A32" s="30" t="s">
        <v>54</v>
      </c>
      <c r="B32" s="13" t="s">
        <v>6</v>
      </c>
      <c r="C32" s="5">
        <v>18</v>
      </c>
      <c r="D32" s="5">
        <v>16</v>
      </c>
      <c r="E32" s="5" t="s">
        <v>7</v>
      </c>
      <c r="F32" s="5" t="s">
        <v>7</v>
      </c>
      <c r="G32" s="7" t="s">
        <v>7</v>
      </c>
      <c r="H32" s="5" t="s">
        <v>7</v>
      </c>
      <c r="I32" s="5" t="s">
        <v>7</v>
      </c>
      <c r="J32" s="26">
        <f t="shared" si="0"/>
        <v>112.5</v>
      </c>
      <c r="K32" s="5" t="s">
        <v>7</v>
      </c>
    </row>
    <row r="33" spans="1:11" s="11" customFormat="1" ht="36">
      <c r="A33" s="30" t="s">
        <v>55</v>
      </c>
      <c r="B33" s="5" t="s">
        <v>56</v>
      </c>
      <c r="C33" s="5">
        <v>37.6</v>
      </c>
      <c r="D33" s="54">
        <v>36.3</v>
      </c>
      <c r="E33" s="5" t="s">
        <v>7</v>
      </c>
      <c r="F33" s="5" t="s">
        <v>7</v>
      </c>
      <c r="G33" s="7" t="s">
        <v>7</v>
      </c>
      <c r="H33" s="5" t="s">
        <v>7</v>
      </c>
      <c r="I33" s="5" t="s">
        <v>7</v>
      </c>
      <c r="J33" s="26">
        <f t="shared" si="0"/>
        <v>103.58</v>
      </c>
      <c r="K33" s="5" t="s">
        <v>7</v>
      </c>
    </row>
    <row r="34" spans="1:11" s="11" customFormat="1" ht="72">
      <c r="A34" s="4" t="s">
        <v>41</v>
      </c>
      <c r="B34" s="4" t="s">
        <v>6</v>
      </c>
      <c r="C34" s="5">
        <v>100</v>
      </c>
      <c r="D34" s="5">
        <v>100</v>
      </c>
      <c r="E34" s="5" t="s">
        <v>7</v>
      </c>
      <c r="F34" s="5" t="s">
        <v>7</v>
      </c>
      <c r="G34" s="7" t="s">
        <v>7</v>
      </c>
      <c r="H34" s="5" t="s">
        <v>7</v>
      </c>
      <c r="I34" s="5" t="s">
        <v>7</v>
      </c>
      <c r="J34" s="26">
        <f t="shared" si="0"/>
        <v>100</v>
      </c>
      <c r="K34" s="5" t="s">
        <v>7</v>
      </c>
    </row>
    <row r="35" spans="1:11" s="11" customFormat="1" ht="96">
      <c r="A35" s="4" t="s">
        <v>62</v>
      </c>
      <c r="B35" s="4" t="s">
        <v>6</v>
      </c>
      <c r="C35" s="5">
        <v>100</v>
      </c>
      <c r="D35" s="5">
        <v>100</v>
      </c>
      <c r="E35" s="5" t="s">
        <v>7</v>
      </c>
      <c r="F35" s="5" t="s">
        <v>7</v>
      </c>
      <c r="G35" s="7" t="s">
        <v>7</v>
      </c>
      <c r="H35" s="5" t="s">
        <v>7</v>
      </c>
      <c r="I35" s="5" t="s">
        <v>7</v>
      </c>
      <c r="J35" s="26">
        <f t="shared" si="0"/>
        <v>100</v>
      </c>
      <c r="K35" s="5" t="s">
        <v>7</v>
      </c>
    </row>
    <row r="36" spans="1:11" s="11" customFormat="1" ht="72">
      <c r="A36" s="4" t="s">
        <v>43</v>
      </c>
      <c r="B36" s="4" t="s">
        <v>6</v>
      </c>
      <c r="C36" s="5">
        <v>100</v>
      </c>
      <c r="D36" s="5">
        <v>100</v>
      </c>
      <c r="E36" s="5" t="s">
        <v>7</v>
      </c>
      <c r="F36" s="5" t="s">
        <v>7</v>
      </c>
      <c r="G36" s="7" t="s">
        <v>7</v>
      </c>
      <c r="H36" s="5" t="s">
        <v>7</v>
      </c>
      <c r="I36" s="5" t="s">
        <v>7</v>
      </c>
      <c r="J36" s="26">
        <f t="shared" si="0"/>
        <v>100</v>
      </c>
      <c r="K36" s="5" t="s">
        <v>7</v>
      </c>
    </row>
    <row r="37" spans="1:11" s="11" customFormat="1" ht="84" customHeight="1">
      <c r="A37" s="4" t="s">
        <v>44</v>
      </c>
      <c r="B37" s="4" t="s">
        <v>6</v>
      </c>
      <c r="C37" s="5">
        <v>100</v>
      </c>
      <c r="D37" s="5">
        <v>100</v>
      </c>
      <c r="E37" s="5" t="s">
        <v>7</v>
      </c>
      <c r="F37" s="5" t="s">
        <v>7</v>
      </c>
      <c r="G37" s="7" t="s">
        <v>7</v>
      </c>
      <c r="H37" s="5" t="s">
        <v>7</v>
      </c>
      <c r="I37" s="5" t="s">
        <v>7</v>
      </c>
      <c r="J37" s="26">
        <f t="shared" si="0"/>
        <v>100</v>
      </c>
      <c r="K37" s="5" t="s">
        <v>7</v>
      </c>
    </row>
    <row r="38" spans="1:11" s="11" customFormat="1" ht="61.5" customHeight="1">
      <c r="A38" s="4" t="s">
        <v>61</v>
      </c>
      <c r="B38" s="4" t="s">
        <v>6</v>
      </c>
      <c r="C38" s="5">
        <v>100</v>
      </c>
      <c r="D38" s="5">
        <v>100</v>
      </c>
      <c r="E38" s="5" t="s">
        <v>7</v>
      </c>
      <c r="F38" s="5" t="s">
        <v>7</v>
      </c>
      <c r="G38" s="7" t="s">
        <v>7</v>
      </c>
      <c r="H38" s="5" t="s">
        <v>7</v>
      </c>
      <c r="I38" s="5" t="s">
        <v>7</v>
      </c>
      <c r="J38" s="26">
        <f>IF(C38&gt;D38,C38/D38,D38/C38)*100</f>
        <v>100</v>
      </c>
      <c r="K38" s="5" t="s">
        <v>7</v>
      </c>
    </row>
    <row r="39" spans="1:11" s="11" customFormat="1" ht="24">
      <c r="A39" s="31" t="s">
        <v>57</v>
      </c>
      <c r="B39" s="4"/>
      <c r="C39" s="5"/>
      <c r="D39" s="5"/>
      <c r="E39" s="5"/>
      <c r="F39" s="5"/>
      <c r="G39" s="7"/>
      <c r="H39" s="5"/>
      <c r="I39" s="5"/>
      <c r="J39" s="26"/>
      <c r="K39" s="5"/>
    </row>
    <row r="40" spans="1:11" s="11" customFormat="1" ht="24">
      <c r="A40" s="31" t="s">
        <v>58</v>
      </c>
      <c r="B40" s="13" t="s">
        <v>63</v>
      </c>
      <c r="C40" s="20">
        <v>17100</v>
      </c>
      <c r="D40" s="20">
        <v>18503</v>
      </c>
      <c r="E40" s="5" t="s">
        <v>7</v>
      </c>
      <c r="F40" s="5" t="s">
        <v>7</v>
      </c>
      <c r="G40" s="7" t="s">
        <v>7</v>
      </c>
      <c r="H40" s="5" t="s">
        <v>7</v>
      </c>
      <c r="I40" s="5" t="s">
        <v>7</v>
      </c>
      <c r="J40" s="26">
        <f aca="true" t="shared" si="1" ref="J40:J45">IF(C40&gt;D40,C40/D40,D40/C40)*100</f>
        <v>108.2</v>
      </c>
      <c r="K40" s="5" t="s">
        <v>7</v>
      </c>
    </row>
    <row r="41" spans="1:11" s="11" customFormat="1" ht="24">
      <c r="A41" s="12" t="s">
        <v>59</v>
      </c>
      <c r="B41" s="13" t="s">
        <v>63</v>
      </c>
      <c r="C41" s="20">
        <v>22658</v>
      </c>
      <c r="D41" s="20">
        <v>22590</v>
      </c>
      <c r="E41" s="5" t="s">
        <v>7</v>
      </c>
      <c r="F41" s="5" t="s">
        <v>7</v>
      </c>
      <c r="G41" s="7" t="s">
        <v>7</v>
      </c>
      <c r="H41" s="5" t="s">
        <v>7</v>
      </c>
      <c r="I41" s="5" t="s">
        <v>7</v>
      </c>
      <c r="J41" s="26">
        <f t="shared" si="1"/>
        <v>100.3</v>
      </c>
      <c r="K41" s="5" t="s">
        <v>7</v>
      </c>
    </row>
    <row r="42" spans="1:11" s="11" customFormat="1" ht="12">
      <c r="A42" s="12" t="s">
        <v>60</v>
      </c>
      <c r="B42" s="13" t="s">
        <v>63</v>
      </c>
      <c r="C42" s="20">
        <v>24148</v>
      </c>
      <c r="D42" s="20">
        <v>24325</v>
      </c>
      <c r="E42" s="5" t="s">
        <v>7</v>
      </c>
      <c r="F42" s="5" t="s">
        <v>7</v>
      </c>
      <c r="G42" s="7" t="s">
        <v>7</v>
      </c>
      <c r="H42" s="5" t="s">
        <v>7</v>
      </c>
      <c r="I42" s="5" t="s">
        <v>7</v>
      </c>
      <c r="J42" s="26">
        <f t="shared" si="1"/>
        <v>100.73</v>
      </c>
      <c r="K42" s="5" t="s">
        <v>7</v>
      </c>
    </row>
    <row r="43" spans="1:11" s="11" customFormat="1" ht="60">
      <c r="A43" s="12" t="s">
        <v>70</v>
      </c>
      <c r="B43" s="32" t="s">
        <v>71</v>
      </c>
      <c r="C43" s="20">
        <v>107</v>
      </c>
      <c r="D43" s="20">
        <v>102</v>
      </c>
      <c r="E43" s="5" t="s">
        <v>7</v>
      </c>
      <c r="F43" s="5" t="s">
        <v>7</v>
      </c>
      <c r="G43" s="7" t="s">
        <v>7</v>
      </c>
      <c r="H43" s="5" t="s">
        <v>7</v>
      </c>
      <c r="I43" s="5" t="s">
        <v>7</v>
      </c>
      <c r="J43" s="26">
        <f t="shared" si="1"/>
        <v>104.9</v>
      </c>
      <c r="K43" s="5" t="s">
        <v>7</v>
      </c>
    </row>
    <row r="44" spans="1:11" s="11" customFormat="1" ht="120">
      <c r="A44" s="12" t="s">
        <v>73</v>
      </c>
      <c r="B44" s="13" t="s">
        <v>6</v>
      </c>
      <c r="C44" s="20">
        <v>100</v>
      </c>
      <c r="D44" s="20">
        <v>100</v>
      </c>
      <c r="E44" s="5" t="s">
        <v>7</v>
      </c>
      <c r="F44" s="5" t="s">
        <v>7</v>
      </c>
      <c r="G44" s="7" t="s">
        <v>7</v>
      </c>
      <c r="H44" s="5" t="s">
        <v>7</v>
      </c>
      <c r="I44" s="5" t="s">
        <v>7</v>
      </c>
      <c r="J44" s="26">
        <f t="shared" si="1"/>
        <v>100</v>
      </c>
      <c r="K44" s="5" t="s">
        <v>7</v>
      </c>
    </row>
    <row r="45" spans="1:11" s="11" customFormat="1" ht="36">
      <c r="A45" s="4" t="s">
        <v>39</v>
      </c>
      <c r="B45" s="4" t="s">
        <v>6</v>
      </c>
      <c r="C45" s="5">
        <f>C74</f>
        <v>90</v>
      </c>
      <c r="D45" s="5">
        <f>D74</f>
        <v>90</v>
      </c>
      <c r="E45" s="5" t="s">
        <v>7</v>
      </c>
      <c r="F45" s="5" t="s">
        <v>7</v>
      </c>
      <c r="G45" s="7" t="s">
        <v>7</v>
      </c>
      <c r="H45" s="5" t="s">
        <v>7</v>
      </c>
      <c r="I45" s="5" t="s">
        <v>7</v>
      </c>
      <c r="J45" s="26">
        <f t="shared" si="1"/>
        <v>100</v>
      </c>
      <c r="K45" s="5" t="s">
        <v>7</v>
      </c>
    </row>
    <row r="46" spans="1:14" s="11" customFormat="1" ht="12">
      <c r="A46" s="13" t="s">
        <v>8</v>
      </c>
      <c r="B46" s="13" t="s">
        <v>9</v>
      </c>
      <c r="C46" s="33" t="s">
        <v>7</v>
      </c>
      <c r="D46" s="33" t="s">
        <v>7</v>
      </c>
      <c r="E46" s="33" t="s">
        <v>7</v>
      </c>
      <c r="F46" s="33" t="s">
        <v>7</v>
      </c>
      <c r="G46" s="43">
        <f>4203604-20-2843.2-11+589.2</f>
        <v>4201319</v>
      </c>
      <c r="H46" s="33" t="s">
        <v>7</v>
      </c>
      <c r="I46" s="21">
        <f>F72*H72+F75*H75</f>
        <v>104.05</v>
      </c>
      <c r="J46" s="33" t="s">
        <v>7</v>
      </c>
      <c r="K46" s="34">
        <f>AVERAGE(J21:J45)</f>
        <v>103.92</v>
      </c>
      <c r="N46" s="27"/>
    </row>
    <row r="47" spans="1:11" s="35" customFormat="1" ht="12.75" customHeight="1">
      <c r="A47" s="77" t="s">
        <v>18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spans="1:11" s="11" customFormat="1" ht="48">
      <c r="A48" s="4" t="s">
        <v>46</v>
      </c>
      <c r="B48" s="13" t="s">
        <v>6</v>
      </c>
      <c r="C48" s="5">
        <v>84.1</v>
      </c>
      <c r="D48" s="5">
        <v>85.36</v>
      </c>
      <c r="E48" s="7">
        <f>IF(C48&gt;D48,C48/D48,D48/C48)*100</f>
        <v>101.5</v>
      </c>
      <c r="F48" s="5" t="s">
        <v>7</v>
      </c>
      <c r="G48" s="7" t="s">
        <v>7</v>
      </c>
      <c r="H48" s="5" t="s">
        <v>7</v>
      </c>
      <c r="I48" s="5" t="s">
        <v>7</v>
      </c>
      <c r="J48" s="5" t="s">
        <v>7</v>
      </c>
      <c r="K48" s="5" t="s">
        <v>7</v>
      </c>
    </row>
    <row r="49" spans="1:11" s="11" customFormat="1" ht="54.75" customHeight="1">
      <c r="A49" s="30" t="s">
        <v>47</v>
      </c>
      <c r="B49" s="13" t="s">
        <v>6</v>
      </c>
      <c r="C49" s="5">
        <v>17.52</v>
      </c>
      <c r="D49" s="5">
        <v>17.39</v>
      </c>
      <c r="E49" s="7">
        <f aca="true" t="shared" si="2" ref="E49:E65">IF(C49&gt;D49,C49/D49,D49/C49)*100</f>
        <v>100.75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11" customFormat="1" ht="47.25" customHeight="1">
      <c r="A50" s="12" t="s">
        <v>65</v>
      </c>
      <c r="B50" s="13" t="s">
        <v>6</v>
      </c>
      <c r="C50" s="5">
        <v>1.6</v>
      </c>
      <c r="D50" s="5">
        <v>1.5</v>
      </c>
      <c r="E50" s="7">
        <f t="shared" si="2"/>
        <v>106.67</v>
      </c>
      <c r="F50" s="5" t="s">
        <v>7</v>
      </c>
      <c r="G50" s="7" t="s">
        <v>7</v>
      </c>
      <c r="H50" s="5" t="s">
        <v>7</v>
      </c>
      <c r="I50" s="5" t="s">
        <v>7</v>
      </c>
      <c r="J50" s="5" t="s">
        <v>7</v>
      </c>
      <c r="K50" s="5" t="s">
        <v>7</v>
      </c>
    </row>
    <row r="51" spans="1:11" s="11" customFormat="1" ht="49.5" customHeight="1">
      <c r="A51" s="4" t="s">
        <v>45</v>
      </c>
      <c r="B51" s="13" t="s">
        <v>6</v>
      </c>
      <c r="C51" s="9">
        <v>80</v>
      </c>
      <c r="D51" s="9">
        <v>90</v>
      </c>
      <c r="E51" s="7">
        <f t="shared" si="2"/>
        <v>112.5</v>
      </c>
      <c r="F51" s="5" t="s">
        <v>7</v>
      </c>
      <c r="G51" s="7" t="s">
        <v>7</v>
      </c>
      <c r="H51" s="5" t="s">
        <v>7</v>
      </c>
      <c r="I51" s="5" t="s">
        <v>7</v>
      </c>
      <c r="J51" s="5" t="s">
        <v>7</v>
      </c>
      <c r="K51" s="5" t="s">
        <v>7</v>
      </c>
    </row>
    <row r="52" spans="1:11" s="11" customFormat="1" ht="64.5" customHeight="1">
      <c r="A52" s="30" t="s">
        <v>48</v>
      </c>
      <c r="B52" s="28" t="s">
        <v>6</v>
      </c>
      <c r="C52" s="6">
        <v>1.3</v>
      </c>
      <c r="D52" s="6">
        <v>1.2</v>
      </c>
      <c r="E52" s="36">
        <f t="shared" si="2"/>
        <v>108.33</v>
      </c>
      <c r="F52" s="5" t="s">
        <v>7</v>
      </c>
      <c r="G52" s="7" t="s">
        <v>7</v>
      </c>
      <c r="H52" s="5" t="s">
        <v>7</v>
      </c>
      <c r="I52" s="5" t="s">
        <v>7</v>
      </c>
      <c r="J52" s="5" t="s">
        <v>7</v>
      </c>
      <c r="K52" s="5" t="s">
        <v>7</v>
      </c>
    </row>
    <row r="53" spans="1:11" s="11" customFormat="1" ht="66.75" customHeight="1">
      <c r="A53" s="30" t="s">
        <v>49</v>
      </c>
      <c r="B53" s="28" t="s">
        <v>6</v>
      </c>
      <c r="C53" s="6">
        <v>98.3</v>
      </c>
      <c r="D53" s="6">
        <v>98.8</v>
      </c>
      <c r="E53" s="36">
        <f t="shared" si="2"/>
        <v>100.51</v>
      </c>
      <c r="F53" s="5" t="s">
        <v>7</v>
      </c>
      <c r="G53" s="7" t="s">
        <v>7</v>
      </c>
      <c r="H53" s="5" t="s">
        <v>7</v>
      </c>
      <c r="I53" s="5" t="s">
        <v>7</v>
      </c>
      <c r="J53" s="5" t="s">
        <v>7</v>
      </c>
      <c r="K53" s="5" t="s">
        <v>7</v>
      </c>
    </row>
    <row r="54" spans="1:11" s="11" customFormat="1" ht="54" customHeight="1">
      <c r="A54" s="4" t="s">
        <v>40</v>
      </c>
      <c r="B54" s="13" t="s">
        <v>6</v>
      </c>
      <c r="C54" s="10">
        <v>90</v>
      </c>
      <c r="D54" s="10">
        <v>90</v>
      </c>
      <c r="E54" s="7">
        <f t="shared" si="2"/>
        <v>100</v>
      </c>
      <c r="F54" s="5" t="s">
        <v>7</v>
      </c>
      <c r="G54" s="7" t="s">
        <v>7</v>
      </c>
      <c r="H54" s="5" t="s">
        <v>7</v>
      </c>
      <c r="I54" s="5" t="s">
        <v>7</v>
      </c>
      <c r="J54" s="5" t="s">
        <v>7</v>
      </c>
      <c r="K54" s="5" t="s">
        <v>7</v>
      </c>
    </row>
    <row r="55" spans="1:11" s="11" customFormat="1" ht="42.75" customHeight="1">
      <c r="A55" s="30" t="s">
        <v>50</v>
      </c>
      <c r="B55" s="13" t="s">
        <v>6</v>
      </c>
      <c r="C55" s="5">
        <v>83.4</v>
      </c>
      <c r="D55" s="5">
        <v>83.5</v>
      </c>
      <c r="E55" s="7">
        <f t="shared" si="2"/>
        <v>100.12</v>
      </c>
      <c r="F55" s="5" t="s">
        <v>7</v>
      </c>
      <c r="G55" s="7" t="s">
        <v>7</v>
      </c>
      <c r="H55" s="5" t="s">
        <v>7</v>
      </c>
      <c r="I55" s="5" t="s">
        <v>7</v>
      </c>
      <c r="J55" s="5" t="s">
        <v>7</v>
      </c>
      <c r="K55" s="5" t="s">
        <v>7</v>
      </c>
    </row>
    <row r="56" spans="1:11" s="11" customFormat="1" ht="56.25" customHeight="1">
      <c r="A56" s="30" t="s">
        <v>51</v>
      </c>
      <c r="B56" s="13" t="s">
        <v>6</v>
      </c>
      <c r="C56" s="5">
        <v>8.1</v>
      </c>
      <c r="D56" s="5">
        <v>6.9</v>
      </c>
      <c r="E56" s="7">
        <f t="shared" si="2"/>
        <v>117.39</v>
      </c>
      <c r="F56" s="5" t="s">
        <v>7</v>
      </c>
      <c r="G56" s="7" t="s">
        <v>7</v>
      </c>
      <c r="H56" s="5" t="s">
        <v>7</v>
      </c>
      <c r="I56" s="5" t="s">
        <v>7</v>
      </c>
      <c r="J56" s="5" t="s">
        <v>7</v>
      </c>
      <c r="K56" s="5" t="s">
        <v>7</v>
      </c>
    </row>
    <row r="57" spans="1:11" s="11" customFormat="1" ht="78.75" customHeight="1">
      <c r="A57" s="30" t="s">
        <v>52</v>
      </c>
      <c r="B57" s="13" t="s">
        <v>6</v>
      </c>
      <c r="C57" s="6">
        <v>55.2</v>
      </c>
      <c r="D57" s="6">
        <v>59</v>
      </c>
      <c r="E57" s="7">
        <f t="shared" si="2"/>
        <v>106.88</v>
      </c>
      <c r="F57" s="5" t="s">
        <v>7</v>
      </c>
      <c r="G57" s="7" t="s">
        <v>7</v>
      </c>
      <c r="H57" s="5" t="s">
        <v>7</v>
      </c>
      <c r="I57" s="5" t="s">
        <v>7</v>
      </c>
      <c r="J57" s="5" t="s">
        <v>7</v>
      </c>
      <c r="K57" s="5" t="s">
        <v>7</v>
      </c>
    </row>
    <row r="58" spans="1:11" s="11" customFormat="1" ht="72.75" customHeight="1">
      <c r="A58" s="30" t="s">
        <v>53</v>
      </c>
      <c r="B58" s="13" t="s">
        <v>6</v>
      </c>
      <c r="C58" s="5">
        <v>44.8</v>
      </c>
      <c r="D58" s="5">
        <v>41</v>
      </c>
      <c r="E58" s="7">
        <f t="shared" si="2"/>
        <v>109.27</v>
      </c>
      <c r="F58" s="5" t="s">
        <v>7</v>
      </c>
      <c r="G58" s="7" t="s">
        <v>7</v>
      </c>
      <c r="H58" s="5" t="s">
        <v>7</v>
      </c>
      <c r="I58" s="5" t="s">
        <v>7</v>
      </c>
      <c r="J58" s="5" t="s">
        <v>7</v>
      </c>
      <c r="K58" s="5" t="s">
        <v>7</v>
      </c>
    </row>
    <row r="59" spans="1:11" s="11" customFormat="1" ht="60">
      <c r="A59" s="30" t="s">
        <v>54</v>
      </c>
      <c r="B59" s="13" t="s">
        <v>6</v>
      </c>
      <c r="C59" s="5">
        <v>18</v>
      </c>
      <c r="D59" s="5">
        <v>16</v>
      </c>
      <c r="E59" s="7">
        <f t="shared" si="2"/>
        <v>112.5</v>
      </c>
      <c r="F59" s="5" t="s">
        <v>7</v>
      </c>
      <c r="G59" s="7" t="s">
        <v>7</v>
      </c>
      <c r="H59" s="5" t="s">
        <v>7</v>
      </c>
      <c r="I59" s="5" t="s">
        <v>7</v>
      </c>
      <c r="J59" s="5" t="s">
        <v>7</v>
      </c>
      <c r="K59" s="5" t="s">
        <v>7</v>
      </c>
    </row>
    <row r="60" spans="1:11" s="11" customFormat="1" ht="36">
      <c r="A60" s="30" t="s">
        <v>55</v>
      </c>
      <c r="B60" s="5" t="s">
        <v>56</v>
      </c>
      <c r="C60" s="5">
        <v>37.6</v>
      </c>
      <c r="D60" s="54">
        <v>36.3</v>
      </c>
      <c r="E60" s="7">
        <f t="shared" si="2"/>
        <v>103.58</v>
      </c>
      <c r="F60" s="5" t="s">
        <v>7</v>
      </c>
      <c r="G60" s="7" t="s">
        <v>7</v>
      </c>
      <c r="H60" s="5" t="s">
        <v>7</v>
      </c>
      <c r="I60" s="5" t="s">
        <v>7</v>
      </c>
      <c r="J60" s="5" t="s">
        <v>7</v>
      </c>
      <c r="K60" s="5" t="s">
        <v>7</v>
      </c>
    </row>
    <row r="61" spans="1:11" s="11" customFormat="1" ht="60.75" customHeight="1">
      <c r="A61" s="4" t="s">
        <v>41</v>
      </c>
      <c r="B61" s="4" t="s">
        <v>6</v>
      </c>
      <c r="C61" s="5">
        <v>100</v>
      </c>
      <c r="D61" s="5">
        <v>100</v>
      </c>
      <c r="E61" s="7">
        <f t="shared" si="2"/>
        <v>100</v>
      </c>
      <c r="F61" s="5" t="s">
        <v>7</v>
      </c>
      <c r="G61" s="7" t="s">
        <v>7</v>
      </c>
      <c r="H61" s="5" t="s">
        <v>7</v>
      </c>
      <c r="I61" s="5" t="s">
        <v>7</v>
      </c>
      <c r="J61" s="5" t="s">
        <v>7</v>
      </c>
      <c r="K61" s="5" t="s">
        <v>7</v>
      </c>
    </row>
    <row r="62" spans="1:11" s="11" customFormat="1" ht="96">
      <c r="A62" s="4" t="s">
        <v>42</v>
      </c>
      <c r="B62" s="4" t="s">
        <v>6</v>
      </c>
      <c r="C62" s="5">
        <v>100</v>
      </c>
      <c r="D62" s="5">
        <v>100</v>
      </c>
      <c r="E62" s="7">
        <f t="shared" si="2"/>
        <v>100</v>
      </c>
      <c r="F62" s="5" t="s">
        <v>7</v>
      </c>
      <c r="G62" s="7" t="s">
        <v>7</v>
      </c>
      <c r="H62" s="5" t="s">
        <v>7</v>
      </c>
      <c r="I62" s="5" t="s">
        <v>7</v>
      </c>
      <c r="J62" s="5" t="s">
        <v>7</v>
      </c>
      <c r="K62" s="5" t="s">
        <v>7</v>
      </c>
    </row>
    <row r="63" spans="1:11" s="11" customFormat="1" ht="72">
      <c r="A63" s="4" t="s">
        <v>43</v>
      </c>
      <c r="B63" s="4" t="s">
        <v>6</v>
      </c>
      <c r="C63" s="5">
        <v>100</v>
      </c>
      <c r="D63" s="5">
        <v>100</v>
      </c>
      <c r="E63" s="7">
        <f t="shared" si="2"/>
        <v>100</v>
      </c>
      <c r="F63" s="5" t="s">
        <v>7</v>
      </c>
      <c r="G63" s="7" t="s">
        <v>7</v>
      </c>
      <c r="H63" s="5" t="s">
        <v>7</v>
      </c>
      <c r="I63" s="5" t="s">
        <v>7</v>
      </c>
      <c r="J63" s="5" t="s">
        <v>7</v>
      </c>
      <c r="K63" s="5" t="s">
        <v>7</v>
      </c>
    </row>
    <row r="64" spans="1:11" s="11" customFormat="1" ht="76.5" customHeight="1">
      <c r="A64" s="4" t="s">
        <v>44</v>
      </c>
      <c r="B64" s="4" t="s">
        <v>6</v>
      </c>
      <c r="C64" s="5">
        <v>100</v>
      </c>
      <c r="D64" s="5">
        <v>100</v>
      </c>
      <c r="E64" s="7">
        <f t="shared" si="2"/>
        <v>100</v>
      </c>
      <c r="F64" s="5" t="s">
        <v>7</v>
      </c>
      <c r="G64" s="7" t="s">
        <v>7</v>
      </c>
      <c r="H64" s="5" t="s">
        <v>7</v>
      </c>
      <c r="I64" s="5" t="s">
        <v>7</v>
      </c>
      <c r="J64" s="5" t="s">
        <v>7</v>
      </c>
      <c r="K64" s="5" t="s">
        <v>7</v>
      </c>
    </row>
    <row r="65" spans="1:11" s="11" customFormat="1" ht="61.5" customHeight="1">
      <c r="A65" s="4" t="s">
        <v>61</v>
      </c>
      <c r="B65" s="4" t="s">
        <v>6</v>
      </c>
      <c r="C65" s="5">
        <v>100</v>
      </c>
      <c r="D65" s="5">
        <v>100</v>
      </c>
      <c r="E65" s="7">
        <f t="shared" si="2"/>
        <v>100</v>
      </c>
      <c r="F65" s="5" t="s">
        <v>7</v>
      </c>
      <c r="G65" s="7" t="s">
        <v>7</v>
      </c>
      <c r="H65" s="5" t="s">
        <v>7</v>
      </c>
      <c r="I65" s="5" t="s">
        <v>7</v>
      </c>
      <c r="J65" s="5" t="s">
        <v>7</v>
      </c>
      <c r="K65" s="5" t="s">
        <v>7</v>
      </c>
    </row>
    <row r="66" spans="1:11" s="11" customFormat="1" ht="24">
      <c r="A66" s="31" t="s">
        <v>57</v>
      </c>
      <c r="B66" s="4"/>
      <c r="C66" s="5"/>
      <c r="D66" s="5"/>
      <c r="E66" s="7"/>
      <c r="F66" s="5"/>
      <c r="G66" s="7"/>
      <c r="H66" s="5"/>
      <c r="I66" s="5"/>
      <c r="J66" s="5"/>
      <c r="K66" s="5"/>
    </row>
    <row r="67" spans="1:11" s="11" customFormat="1" ht="24">
      <c r="A67" s="31" t="s">
        <v>58</v>
      </c>
      <c r="B67" s="13" t="s">
        <v>63</v>
      </c>
      <c r="C67" s="20">
        <v>17100</v>
      </c>
      <c r="D67" s="20">
        <v>18503</v>
      </c>
      <c r="E67" s="7">
        <f>IF(C67&gt;D67,C67/D67,D67/C67)*100</f>
        <v>108.2</v>
      </c>
      <c r="F67" s="5" t="s">
        <v>7</v>
      </c>
      <c r="G67" s="7" t="s">
        <v>7</v>
      </c>
      <c r="H67" s="5" t="s">
        <v>7</v>
      </c>
      <c r="I67" s="5" t="s">
        <v>7</v>
      </c>
      <c r="J67" s="5" t="s">
        <v>7</v>
      </c>
      <c r="K67" s="5" t="s">
        <v>7</v>
      </c>
    </row>
    <row r="68" spans="1:11" s="11" customFormat="1" ht="24">
      <c r="A68" s="12" t="s">
        <v>59</v>
      </c>
      <c r="B68" s="13" t="s">
        <v>63</v>
      </c>
      <c r="C68" s="20">
        <v>22658</v>
      </c>
      <c r="D68" s="20">
        <v>22590</v>
      </c>
      <c r="E68" s="7">
        <f>IF(C68&gt;D68,C68/D68,D68/C68)*100</f>
        <v>100.3</v>
      </c>
      <c r="F68" s="5" t="s">
        <v>7</v>
      </c>
      <c r="G68" s="7" t="s">
        <v>7</v>
      </c>
      <c r="H68" s="5" t="s">
        <v>7</v>
      </c>
      <c r="I68" s="5" t="s">
        <v>7</v>
      </c>
      <c r="J68" s="5" t="s">
        <v>7</v>
      </c>
      <c r="K68" s="5" t="s">
        <v>7</v>
      </c>
    </row>
    <row r="69" spans="1:11" s="11" customFormat="1" ht="12">
      <c r="A69" s="12" t="s">
        <v>60</v>
      </c>
      <c r="B69" s="13" t="s">
        <v>63</v>
      </c>
      <c r="C69" s="20">
        <v>24148</v>
      </c>
      <c r="D69" s="20">
        <v>24325</v>
      </c>
      <c r="E69" s="7">
        <f>IF(C69&gt;D69,C69/D69,D69/C69)*100</f>
        <v>100.73</v>
      </c>
      <c r="F69" s="5" t="s">
        <v>7</v>
      </c>
      <c r="G69" s="7" t="s">
        <v>7</v>
      </c>
      <c r="H69" s="5" t="s">
        <v>7</v>
      </c>
      <c r="I69" s="5" t="s">
        <v>7</v>
      </c>
      <c r="J69" s="5" t="s">
        <v>7</v>
      </c>
      <c r="K69" s="5" t="s">
        <v>7</v>
      </c>
    </row>
    <row r="70" spans="1:11" s="11" customFormat="1" ht="60">
      <c r="A70" s="12" t="s">
        <v>70</v>
      </c>
      <c r="B70" s="32" t="s">
        <v>71</v>
      </c>
      <c r="C70" s="20">
        <v>107</v>
      </c>
      <c r="D70" s="20">
        <v>102</v>
      </c>
      <c r="E70" s="7">
        <f>IF(C70&gt;D70,C70/D70,D70/C70)*100</f>
        <v>104.9</v>
      </c>
      <c r="F70" s="5" t="s">
        <v>7</v>
      </c>
      <c r="G70" s="7" t="s">
        <v>7</v>
      </c>
      <c r="H70" s="5" t="s">
        <v>7</v>
      </c>
      <c r="I70" s="5" t="s">
        <v>7</v>
      </c>
      <c r="J70" s="5" t="s">
        <v>7</v>
      </c>
      <c r="K70" s="5" t="s">
        <v>7</v>
      </c>
    </row>
    <row r="71" spans="1:11" s="11" customFormat="1" ht="120">
      <c r="A71" s="12" t="s">
        <v>73</v>
      </c>
      <c r="B71" s="13" t="s">
        <v>6</v>
      </c>
      <c r="C71" s="20">
        <v>100</v>
      </c>
      <c r="D71" s="20">
        <v>100</v>
      </c>
      <c r="E71" s="7">
        <f>IF(C71&gt;D71,C71/D71,D71/C71)*100</f>
        <v>100</v>
      </c>
      <c r="F71" s="5" t="s">
        <v>7</v>
      </c>
      <c r="G71" s="7" t="s">
        <v>7</v>
      </c>
      <c r="H71" s="5" t="s">
        <v>7</v>
      </c>
      <c r="I71" s="5" t="s">
        <v>7</v>
      </c>
      <c r="J71" s="5" t="s">
        <v>7</v>
      </c>
      <c r="K71" s="5" t="s">
        <v>7</v>
      </c>
    </row>
    <row r="72" spans="1:11" s="11" customFormat="1" ht="12">
      <c r="A72" s="13" t="s">
        <v>20</v>
      </c>
      <c r="B72" s="13" t="s">
        <v>9</v>
      </c>
      <c r="C72" s="33" t="s">
        <v>7</v>
      </c>
      <c r="D72" s="33" t="s">
        <v>7</v>
      </c>
      <c r="E72" s="33" t="s">
        <v>7</v>
      </c>
      <c r="F72" s="21">
        <f>AVERAGE(E48:E71)</f>
        <v>104.09</v>
      </c>
      <c r="G72" s="43">
        <f>4161970.2-2843.2-11+589.2</f>
        <v>4159705.2</v>
      </c>
      <c r="H72" s="37">
        <f>G72/G46</f>
        <v>0.9901</v>
      </c>
      <c r="I72" s="33" t="s">
        <v>7</v>
      </c>
      <c r="J72" s="33" t="s">
        <v>7</v>
      </c>
      <c r="K72" s="33" t="s">
        <v>7</v>
      </c>
    </row>
    <row r="73" spans="1:11" s="11" customFormat="1" ht="16.5" customHeight="1">
      <c r="A73" s="77" t="s">
        <v>19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</row>
    <row r="74" spans="1:11" s="11" customFormat="1" ht="36.75" customHeight="1">
      <c r="A74" s="4" t="s">
        <v>39</v>
      </c>
      <c r="B74" s="13" t="s">
        <v>6</v>
      </c>
      <c r="C74" s="5">
        <v>90</v>
      </c>
      <c r="D74" s="5">
        <v>90</v>
      </c>
      <c r="E74" s="7">
        <f>IF(C74&gt;D74,C74/D74,D74/C74)*100</f>
        <v>100</v>
      </c>
      <c r="F74" s="5" t="s">
        <v>7</v>
      </c>
      <c r="G74" s="7" t="s">
        <v>7</v>
      </c>
      <c r="H74" s="5" t="s">
        <v>7</v>
      </c>
      <c r="I74" s="5" t="s">
        <v>7</v>
      </c>
      <c r="J74" s="5" t="s">
        <v>7</v>
      </c>
      <c r="K74" s="5" t="s">
        <v>7</v>
      </c>
    </row>
    <row r="75" spans="1:11" s="11" customFormat="1" ht="21.75" customHeight="1">
      <c r="A75" s="13" t="s">
        <v>21</v>
      </c>
      <c r="B75" s="13" t="s">
        <v>9</v>
      </c>
      <c r="C75" s="33" t="s">
        <v>7</v>
      </c>
      <c r="D75" s="33" t="s">
        <v>7</v>
      </c>
      <c r="E75" s="33" t="s">
        <v>7</v>
      </c>
      <c r="F75" s="21">
        <f>AVERAGE(E74:E74)</f>
        <v>100</v>
      </c>
      <c r="G75" s="21">
        <f>G46-G72</f>
        <v>41613.8</v>
      </c>
      <c r="H75" s="37">
        <f>G75/G46</f>
        <v>0.0099</v>
      </c>
      <c r="I75" s="33" t="s">
        <v>7</v>
      </c>
      <c r="J75" s="33" t="s">
        <v>7</v>
      </c>
      <c r="K75" s="33" t="s">
        <v>7</v>
      </c>
    </row>
    <row r="76" spans="1:11" s="35" customFormat="1" ht="12">
      <c r="A76" s="38"/>
      <c r="B76" s="38"/>
      <c r="C76" s="39"/>
      <c r="D76" s="39"/>
      <c r="E76" s="39"/>
      <c r="F76" s="39"/>
      <c r="G76" s="40"/>
      <c r="H76" s="39"/>
      <c r="I76" s="39"/>
      <c r="J76" s="39"/>
      <c r="K76" s="39"/>
    </row>
    <row r="77" spans="1:11" ht="12.75">
      <c r="A77" s="35"/>
      <c r="B77" s="35"/>
      <c r="C77" s="35"/>
      <c r="D77" s="35"/>
      <c r="E77" s="35"/>
      <c r="F77" s="35"/>
      <c r="G77" s="41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24">
      <c r="A79" s="35" t="s">
        <v>72</v>
      </c>
      <c r="B79" s="35"/>
      <c r="C79" s="35"/>
      <c r="D79" s="35"/>
      <c r="E79" s="35"/>
      <c r="F79" s="35"/>
      <c r="G79" s="41"/>
      <c r="H79" s="35" t="s">
        <v>75</v>
      </c>
      <c r="I79" s="35"/>
      <c r="J79" s="35"/>
      <c r="K79" s="35"/>
    </row>
    <row r="80" spans="7:8" s="35" customFormat="1" ht="12">
      <c r="G80" s="41"/>
      <c r="H80" s="42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  <row r="88" spans="1:11" ht="12.75">
      <c r="A88" s="35"/>
      <c r="B88" s="35"/>
      <c r="C88" s="35"/>
      <c r="D88" s="35"/>
      <c r="E88" s="35"/>
      <c r="F88" s="35"/>
      <c r="G88" s="41"/>
      <c r="H88" s="35"/>
      <c r="I88" s="35"/>
      <c r="J88" s="35"/>
      <c r="K88" s="35"/>
    </row>
    <row r="89" spans="1:11" ht="12.75">
      <c r="A89" s="35"/>
      <c r="B89" s="35"/>
      <c r="C89" s="35"/>
      <c r="D89" s="35"/>
      <c r="E89" s="35"/>
      <c r="F89" s="35"/>
      <c r="G89" s="41"/>
      <c r="H89" s="35"/>
      <c r="I89" s="35"/>
      <c r="J89" s="35"/>
      <c r="K89" s="35"/>
    </row>
    <row r="90" spans="1:11" ht="12.75">
      <c r="A90" s="35"/>
      <c r="B90" s="35"/>
      <c r="C90" s="35"/>
      <c r="D90" s="35"/>
      <c r="E90" s="35"/>
      <c r="F90" s="35"/>
      <c r="G90" s="41"/>
      <c r="H90" s="35"/>
      <c r="I90" s="35"/>
      <c r="J90" s="35"/>
      <c r="K90" s="35"/>
    </row>
    <row r="91" spans="1:11" ht="12.75">
      <c r="A91" s="35"/>
      <c r="B91" s="35"/>
      <c r="C91" s="35"/>
      <c r="D91" s="35"/>
      <c r="E91" s="35"/>
      <c r="F91" s="35"/>
      <c r="G91" s="41"/>
      <c r="H91" s="35"/>
      <c r="I91" s="35"/>
      <c r="J91" s="35"/>
      <c r="K91" s="35"/>
    </row>
    <row r="92" spans="1:11" ht="12.75">
      <c r="A92" s="35"/>
      <c r="B92" s="35"/>
      <c r="C92" s="35"/>
      <c r="D92" s="35"/>
      <c r="E92" s="35"/>
      <c r="F92" s="35"/>
      <c r="G92" s="41"/>
      <c r="H92" s="35"/>
      <c r="I92" s="35"/>
      <c r="J92" s="35"/>
      <c r="K92" s="35"/>
    </row>
    <row r="93" spans="1:11" ht="12.75">
      <c r="A93" s="35"/>
      <c r="B93" s="35"/>
      <c r="C93" s="35"/>
      <c r="D93" s="35"/>
      <c r="E93" s="35"/>
      <c r="F93" s="35"/>
      <c r="G93" s="41"/>
      <c r="H93" s="35"/>
      <c r="I93" s="35"/>
      <c r="J93" s="35"/>
      <c r="K93" s="35"/>
    </row>
    <row r="94" spans="1:11" ht="12.75">
      <c r="A94" s="35"/>
      <c r="B94" s="35"/>
      <c r="C94" s="35"/>
      <c r="D94" s="35"/>
      <c r="E94" s="35"/>
      <c r="F94" s="35"/>
      <c r="G94" s="41"/>
      <c r="H94" s="35"/>
      <c r="I94" s="35"/>
      <c r="J94" s="35"/>
      <c r="K94" s="35"/>
    </row>
    <row r="95" spans="1:11" ht="12.75">
      <c r="A95" s="35"/>
      <c r="B95" s="35"/>
      <c r="C95" s="35"/>
      <c r="D95" s="35"/>
      <c r="E95" s="35"/>
      <c r="F95" s="35"/>
      <c r="G95" s="41"/>
      <c r="H95" s="35"/>
      <c r="I95" s="35"/>
      <c r="J95" s="35"/>
      <c r="K95" s="35"/>
    </row>
    <row r="96" spans="1:11" ht="12.75">
      <c r="A96" s="35"/>
      <c r="B96" s="35"/>
      <c r="C96" s="35"/>
      <c r="D96" s="35"/>
      <c r="E96" s="35"/>
      <c r="F96" s="35"/>
      <c r="G96" s="41"/>
      <c r="H96" s="35"/>
      <c r="I96" s="35"/>
      <c r="J96" s="35"/>
      <c r="K96" s="35"/>
    </row>
    <row r="97" spans="1:11" ht="12.75">
      <c r="A97" s="35"/>
      <c r="B97" s="35"/>
      <c r="C97" s="35"/>
      <c r="D97" s="35"/>
      <c r="E97" s="35"/>
      <c r="F97" s="35"/>
      <c r="G97" s="41"/>
      <c r="H97" s="35"/>
      <c r="I97" s="35"/>
      <c r="J97" s="35"/>
      <c r="K97" s="35"/>
    </row>
    <row r="98" spans="1:11" ht="12.75">
      <c r="A98" s="35"/>
      <c r="B98" s="35"/>
      <c r="C98" s="35"/>
      <c r="D98" s="35"/>
      <c r="E98" s="35"/>
      <c r="F98" s="35"/>
      <c r="G98" s="41"/>
      <c r="H98" s="35"/>
      <c r="I98" s="35"/>
      <c r="J98" s="35"/>
      <c r="K98" s="35"/>
    </row>
    <row r="99" spans="1:11" ht="12.75">
      <c r="A99" s="35"/>
      <c r="B99" s="35"/>
      <c r="C99" s="35"/>
      <c r="D99" s="35"/>
      <c r="E99" s="35"/>
      <c r="F99" s="35"/>
      <c r="G99" s="41"/>
      <c r="H99" s="35"/>
      <c r="I99" s="35"/>
      <c r="J99" s="35"/>
      <c r="K99" s="35"/>
    </row>
    <row r="100" spans="1:11" ht="12.75">
      <c r="A100" s="35"/>
      <c r="B100" s="35"/>
      <c r="C100" s="35"/>
      <c r="D100" s="35"/>
      <c r="E100" s="35"/>
      <c r="F100" s="35"/>
      <c r="G100" s="41"/>
      <c r="H100" s="35"/>
      <c r="I100" s="35"/>
      <c r="J100" s="35"/>
      <c r="K100" s="35"/>
    </row>
    <row r="101" spans="1:11" ht="12.75">
      <c r="A101" s="35"/>
      <c r="B101" s="35"/>
      <c r="C101" s="35"/>
      <c r="D101" s="35"/>
      <c r="E101" s="35"/>
      <c r="F101" s="35"/>
      <c r="G101" s="41"/>
      <c r="H101" s="35"/>
      <c r="I101" s="35"/>
      <c r="J101" s="35"/>
      <c r="K101" s="35"/>
    </row>
    <row r="102" spans="1:11" ht="12.75">
      <c r="A102" s="35"/>
      <c r="B102" s="35"/>
      <c r="C102" s="35"/>
      <c r="D102" s="35"/>
      <c r="E102" s="35"/>
      <c r="F102" s="35"/>
      <c r="G102" s="41"/>
      <c r="H102" s="35"/>
      <c r="I102" s="35"/>
      <c r="J102" s="35"/>
      <c r="K102" s="35"/>
    </row>
    <row r="103" spans="1:11" ht="12.75">
      <c r="A103" s="35"/>
      <c r="B103" s="35"/>
      <c r="C103" s="35"/>
      <c r="D103" s="35"/>
      <c r="E103" s="35"/>
      <c r="F103" s="35"/>
      <c r="G103" s="41"/>
      <c r="H103" s="35"/>
      <c r="I103" s="35"/>
      <c r="J103" s="35"/>
      <c r="K103" s="35"/>
    </row>
    <row r="104" spans="1:11" ht="12.75">
      <c r="A104" s="35"/>
      <c r="B104" s="35"/>
      <c r="C104" s="35"/>
      <c r="D104" s="35"/>
      <c r="E104" s="35"/>
      <c r="F104" s="35"/>
      <c r="G104" s="41"/>
      <c r="H104" s="35"/>
      <c r="I104" s="35"/>
      <c r="J104" s="35"/>
      <c r="K104" s="35"/>
    </row>
    <row r="105" spans="1:11" ht="12.75">
      <c r="A105" s="35"/>
      <c r="B105" s="35"/>
      <c r="C105" s="35"/>
      <c r="D105" s="35"/>
      <c r="E105" s="35"/>
      <c r="F105" s="35"/>
      <c r="G105" s="41"/>
      <c r="H105" s="35"/>
      <c r="I105" s="35"/>
      <c r="J105" s="35"/>
      <c r="K105" s="35"/>
    </row>
    <row r="106" spans="1:11" ht="12.75">
      <c r="A106" s="35"/>
      <c r="B106" s="35"/>
      <c r="C106" s="35"/>
      <c r="D106" s="35"/>
      <c r="E106" s="35"/>
      <c r="F106" s="35"/>
      <c r="G106" s="41"/>
      <c r="H106" s="35"/>
      <c r="I106" s="35"/>
      <c r="J106" s="35"/>
      <c r="K106" s="35"/>
    </row>
    <row r="107" spans="1:11" ht="12.75">
      <c r="A107" s="35"/>
      <c r="B107" s="35"/>
      <c r="C107" s="35"/>
      <c r="D107" s="35"/>
      <c r="E107" s="35"/>
      <c r="F107" s="35"/>
      <c r="G107" s="41"/>
      <c r="H107" s="35"/>
      <c r="I107" s="35"/>
      <c r="J107" s="35"/>
      <c r="K107" s="35"/>
    </row>
    <row r="108" spans="1:11" ht="12.75">
      <c r="A108" s="35"/>
      <c r="B108" s="35"/>
      <c r="C108" s="35"/>
      <c r="D108" s="35"/>
      <c r="E108" s="35"/>
      <c r="F108" s="35"/>
      <c r="G108" s="41"/>
      <c r="H108" s="35"/>
      <c r="I108" s="35"/>
      <c r="J108" s="35"/>
      <c r="K108" s="35"/>
    </row>
    <row r="109" spans="1:11" ht="12.75">
      <c r="A109" s="35"/>
      <c r="B109" s="35"/>
      <c r="C109" s="35"/>
      <c r="D109" s="35"/>
      <c r="E109" s="35"/>
      <c r="F109" s="35"/>
      <c r="G109" s="41"/>
      <c r="H109" s="35"/>
      <c r="I109" s="35"/>
      <c r="J109" s="35"/>
      <c r="K109" s="35"/>
    </row>
    <row r="110" spans="1:11" ht="12.75">
      <c r="A110" s="35"/>
      <c r="B110" s="35"/>
      <c r="C110" s="35"/>
      <c r="D110" s="35"/>
      <c r="E110" s="35"/>
      <c r="F110" s="35"/>
      <c r="G110" s="41"/>
      <c r="H110" s="35"/>
      <c r="I110" s="35"/>
      <c r="J110" s="35"/>
      <c r="K110" s="35"/>
    </row>
    <row r="111" spans="1:11" ht="12.75">
      <c r="A111" s="35"/>
      <c r="B111" s="35"/>
      <c r="C111" s="35"/>
      <c r="D111" s="35"/>
      <c r="E111" s="35"/>
      <c r="F111" s="35"/>
      <c r="G111" s="41"/>
      <c r="H111" s="35"/>
      <c r="I111" s="35"/>
      <c r="J111" s="35"/>
      <c r="K111" s="35"/>
    </row>
    <row r="112" spans="1:11" ht="12.75">
      <c r="A112" s="35"/>
      <c r="B112" s="35"/>
      <c r="C112" s="35"/>
      <c r="D112" s="35"/>
      <c r="E112" s="35"/>
      <c r="F112" s="35"/>
      <c r="G112" s="41"/>
      <c r="H112" s="35"/>
      <c r="I112" s="35"/>
      <c r="J112" s="35"/>
      <c r="K112" s="35"/>
    </row>
    <row r="113" spans="1:11" ht="12.75">
      <c r="A113" s="35"/>
      <c r="B113" s="35"/>
      <c r="C113" s="35"/>
      <c r="D113" s="35"/>
      <c r="E113" s="35"/>
      <c r="F113" s="35"/>
      <c r="G113" s="41"/>
      <c r="H113" s="35"/>
      <c r="I113" s="35"/>
      <c r="J113" s="35"/>
      <c r="K113" s="35"/>
    </row>
    <row r="114" spans="1:11" ht="12.75">
      <c r="A114" s="35"/>
      <c r="B114" s="35"/>
      <c r="C114" s="35"/>
      <c r="D114" s="35"/>
      <c r="E114" s="35"/>
      <c r="F114" s="35"/>
      <c r="G114" s="41"/>
      <c r="H114" s="35"/>
      <c r="I114" s="35"/>
      <c r="J114" s="35"/>
      <c r="K114" s="35"/>
    </row>
    <row r="115" spans="1:11" ht="12.75">
      <c r="A115" s="35"/>
      <c r="B115" s="35"/>
      <c r="C115" s="35"/>
      <c r="D115" s="35"/>
      <c r="E115" s="35"/>
      <c r="F115" s="35"/>
      <c r="G115" s="41"/>
      <c r="H115" s="35"/>
      <c r="I115" s="35"/>
      <c r="J115" s="35"/>
      <c r="K115" s="35"/>
    </row>
  </sheetData>
  <sheetProtection/>
  <mergeCells count="23">
    <mergeCell ref="A73:K73"/>
    <mergeCell ref="I15:I18"/>
    <mergeCell ref="J15:J18"/>
    <mergeCell ref="K15:K18"/>
    <mergeCell ref="A20:K20"/>
    <mergeCell ref="G15:G18"/>
    <mergeCell ref="A47:K47"/>
    <mergeCell ref="H15:H18"/>
    <mergeCell ref="A15:A18"/>
    <mergeCell ref="B15:B18"/>
    <mergeCell ref="C15:C18"/>
    <mergeCell ref="A11:K11"/>
    <mergeCell ref="F15:F18"/>
    <mergeCell ref="A12:K12"/>
    <mergeCell ref="A13:K13"/>
    <mergeCell ref="D15:D18"/>
    <mergeCell ref="E15:E18"/>
    <mergeCell ref="F6:K6"/>
    <mergeCell ref="H7:K7"/>
    <mergeCell ref="H8:K8"/>
    <mergeCell ref="F1:K1"/>
    <mergeCell ref="H3:K3"/>
    <mergeCell ref="H2:K2"/>
  </mergeCells>
  <printOptions/>
  <pageMargins left="0.1968503937007874" right="0.1968503937007874" top="0.18" bottom="0.15" header="0.17" footer="0"/>
  <pageSetup fitToHeight="0" fitToWidth="1" horizontalDpi="600" verticalDpi="600" orientation="landscape" paperSize="9" scale="86" r:id="rId2"/>
  <rowBreaks count="2" manualBreakCount="2">
    <brk id="57" max="10" man="1"/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2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8.8515625" style="22" customWidth="1"/>
    <col min="2" max="2" width="8.140625" style="22" customWidth="1"/>
    <col min="3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3.710937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4.25" customHeight="1">
      <c r="F1" s="72" t="s">
        <v>77</v>
      </c>
      <c r="G1" s="72"/>
      <c r="H1" s="72"/>
      <c r="I1" s="72"/>
      <c r="J1" s="72"/>
      <c r="K1" s="72"/>
    </row>
    <row r="2" spans="8:12" ht="14.25" customHeight="1">
      <c r="H2" s="73" t="s">
        <v>67</v>
      </c>
      <c r="I2" s="73"/>
      <c r="J2" s="73"/>
      <c r="K2" s="73"/>
      <c r="L2" s="44"/>
    </row>
    <row r="3" spans="8:12" ht="11.25" customHeight="1">
      <c r="H3" s="74" t="s">
        <v>66</v>
      </c>
      <c r="I3" s="74"/>
      <c r="J3" s="74"/>
      <c r="K3" s="74"/>
      <c r="L3" s="44"/>
    </row>
    <row r="4" spans="6:12" ht="15" customHeight="1">
      <c r="F4" s="45"/>
      <c r="G4" s="45"/>
      <c r="H4" s="82"/>
      <c r="I4" s="82"/>
      <c r="J4" s="82"/>
      <c r="K4" s="82"/>
      <c r="L4" s="44"/>
    </row>
    <row r="5" ht="12.75" customHeight="1"/>
    <row r="6" spans="1:11" ht="14.25">
      <c r="A6" s="76" t="s">
        <v>11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4.25">
      <c r="A7" s="76" t="s">
        <v>17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4.25">
      <c r="A8" s="76" t="s">
        <v>14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14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</row>
    <row r="11" spans="1:11" ht="32.25" customHeight="1">
      <c r="A11" s="81" t="s">
        <v>0</v>
      </c>
      <c r="B11" s="81" t="s">
        <v>1</v>
      </c>
      <c r="C11" s="75" t="s">
        <v>2</v>
      </c>
      <c r="D11" s="75" t="s">
        <v>3</v>
      </c>
      <c r="E11" s="75" t="s">
        <v>4</v>
      </c>
      <c r="F11" s="75" t="s">
        <v>5</v>
      </c>
      <c r="G11" s="80" t="s">
        <v>22</v>
      </c>
      <c r="H11" s="75" t="s">
        <v>23</v>
      </c>
      <c r="I11" s="75" t="s">
        <v>24</v>
      </c>
      <c r="J11" s="75" t="s">
        <v>25</v>
      </c>
      <c r="K11" s="75" t="s">
        <v>26</v>
      </c>
    </row>
    <row r="12" spans="1:11" ht="33.75" customHeight="1">
      <c r="A12" s="81"/>
      <c r="B12" s="81"/>
      <c r="C12" s="75"/>
      <c r="D12" s="75"/>
      <c r="E12" s="75"/>
      <c r="F12" s="75"/>
      <c r="G12" s="80"/>
      <c r="H12" s="75"/>
      <c r="I12" s="75"/>
      <c r="J12" s="75"/>
      <c r="K12" s="75"/>
    </row>
    <row r="13" spans="1:11" ht="2.25" customHeight="1">
      <c r="A13" s="81"/>
      <c r="B13" s="81"/>
      <c r="C13" s="75"/>
      <c r="D13" s="75"/>
      <c r="E13" s="75"/>
      <c r="F13" s="75"/>
      <c r="G13" s="80"/>
      <c r="H13" s="75"/>
      <c r="I13" s="75"/>
      <c r="J13" s="75"/>
      <c r="K13" s="75"/>
    </row>
    <row r="14" spans="1:11" ht="63" customHeight="1">
      <c r="A14" s="81"/>
      <c r="B14" s="81"/>
      <c r="C14" s="75"/>
      <c r="D14" s="75"/>
      <c r="E14" s="75"/>
      <c r="F14" s="75"/>
      <c r="G14" s="80"/>
      <c r="H14" s="75"/>
      <c r="I14" s="75"/>
      <c r="J14" s="75"/>
      <c r="K14" s="75"/>
    </row>
    <row r="15" spans="1:11" ht="12.75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5">
        <v>7</v>
      </c>
      <c r="H15" s="24">
        <v>8</v>
      </c>
      <c r="I15" s="24">
        <v>9</v>
      </c>
      <c r="J15" s="24">
        <v>10</v>
      </c>
      <c r="K15" s="24">
        <v>11</v>
      </c>
    </row>
    <row r="16" spans="1:11" s="35" customFormat="1" ht="12.75" customHeight="1">
      <c r="A16" s="78" t="s">
        <v>34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4" s="12" customFormat="1" ht="51" customHeight="1">
      <c r="A17" s="4" t="s">
        <v>46</v>
      </c>
      <c r="B17" s="13" t="s">
        <v>6</v>
      </c>
      <c r="C17" s="5">
        <v>85.36</v>
      </c>
      <c r="D17" s="5">
        <v>83.78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6">
        <f>IF(C17&gt;D17,C17/D17,D17/C17)*100</f>
        <v>101.89</v>
      </c>
      <c r="K17" s="5" t="s">
        <v>7</v>
      </c>
      <c r="N17" s="46"/>
    </row>
    <row r="18" spans="1:11" s="12" customFormat="1" ht="51" customHeight="1">
      <c r="A18" s="12" t="s">
        <v>47</v>
      </c>
      <c r="B18" s="13" t="s">
        <v>6</v>
      </c>
      <c r="C18" s="5">
        <v>17.39</v>
      </c>
      <c r="D18" s="5">
        <v>17.42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6">
        <f aca="true" t="shared" si="0" ref="J18:J42">IF(C18&gt;D18,C18/D18,D18/C18)*100</f>
        <v>100.17</v>
      </c>
      <c r="K18" s="5" t="s">
        <v>7</v>
      </c>
    </row>
    <row r="19" spans="1:11" s="12" customFormat="1" ht="48.75" customHeight="1">
      <c r="A19" s="12" t="s">
        <v>65</v>
      </c>
      <c r="B19" s="13" t="s">
        <v>6</v>
      </c>
      <c r="C19" s="5">
        <v>1.5</v>
      </c>
      <c r="D19" s="5">
        <v>1.4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6">
        <f t="shared" si="0"/>
        <v>107.14</v>
      </c>
      <c r="K19" s="5" t="s">
        <v>7</v>
      </c>
    </row>
    <row r="20" spans="1:11" s="12" customFormat="1" ht="63" customHeight="1">
      <c r="A20" s="4" t="s">
        <v>45</v>
      </c>
      <c r="B20" s="13" t="s">
        <v>6</v>
      </c>
      <c r="C20" s="9">
        <v>90</v>
      </c>
      <c r="D20" s="9">
        <v>100</v>
      </c>
      <c r="E20" s="5" t="s">
        <v>7</v>
      </c>
      <c r="F20" s="5" t="s">
        <v>7</v>
      </c>
      <c r="G20" s="7" t="s">
        <v>7</v>
      </c>
      <c r="H20" s="5" t="s">
        <v>7</v>
      </c>
      <c r="I20" s="5" t="s">
        <v>7</v>
      </c>
      <c r="J20" s="26">
        <f t="shared" si="0"/>
        <v>111.11</v>
      </c>
      <c r="K20" s="5" t="s">
        <v>7</v>
      </c>
    </row>
    <row r="21" spans="1:11" s="12" customFormat="1" ht="53.25" customHeight="1">
      <c r="A21" s="12" t="s">
        <v>48</v>
      </c>
      <c r="B21" s="28" t="s">
        <v>6</v>
      </c>
      <c r="C21" s="6">
        <v>1.2</v>
      </c>
      <c r="D21" s="6">
        <v>1.1</v>
      </c>
      <c r="E21" s="29" t="s">
        <v>7</v>
      </c>
      <c r="F21" s="5" t="s">
        <v>7</v>
      </c>
      <c r="G21" s="7" t="s">
        <v>7</v>
      </c>
      <c r="H21" s="5" t="s">
        <v>7</v>
      </c>
      <c r="I21" s="5" t="s">
        <v>7</v>
      </c>
      <c r="J21" s="26">
        <f t="shared" si="0"/>
        <v>109.09</v>
      </c>
      <c r="K21" s="5" t="s">
        <v>7</v>
      </c>
    </row>
    <row r="22" spans="1:11" s="12" customFormat="1" ht="60">
      <c r="A22" s="12" t="s">
        <v>49</v>
      </c>
      <c r="B22" s="28" t="s">
        <v>6</v>
      </c>
      <c r="C22" s="6">
        <v>98.8</v>
      </c>
      <c r="D22" s="6">
        <v>98.9</v>
      </c>
      <c r="E22" s="29" t="s">
        <v>7</v>
      </c>
      <c r="F22" s="5" t="s">
        <v>7</v>
      </c>
      <c r="G22" s="7" t="s">
        <v>7</v>
      </c>
      <c r="H22" s="5" t="s">
        <v>7</v>
      </c>
      <c r="I22" s="5" t="s">
        <v>7</v>
      </c>
      <c r="J22" s="26">
        <f t="shared" si="0"/>
        <v>100.1</v>
      </c>
      <c r="K22" s="5" t="s">
        <v>7</v>
      </c>
    </row>
    <row r="23" spans="1:11" s="12" customFormat="1" ht="51.75" customHeight="1">
      <c r="A23" s="4" t="s">
        <v>40</v>
      </c>
      <c r="B23" s="13" t="s">
        <v>6</v>
      </c>
      <c r="C23" s="10">
        <v>90</v>
      </c>
      <c r="D23" s="10">
        <v>90</v>
      </c>
      <c r="E23" s="5" t="s">
        <v>7</v>
      </c>
      <c r="F23" s="5" t="s">
        <v>7</v>
      </c>
      <c r="G23" s="7" t="s">
        <v>7</v>
      </c>
      <c r="H23" s="5" t="s">
        <v>7</v>
      </c>
      <c r="I23" s="5" t="s">
        <v>7</v>
      </c>
      <c r="J23" s="26">
        <f t="shared" si="0"/>
        <v>100</v>
      </c>
      <c r="K23" s="5" t="s">
        <v>7</v>
      </c>
    </row>
    <row r="24" spans="1:11" s="12" customFormat="1" ht="36">
      <c r="A24" s="12" t="s">
        <v>50</v>
      </c>
      <c r="B24" s="13" t="s">
        <v>6</v>
      </c>
      <c r="C24" s="5">
        <v>83.5</v>
      </c>
      <c r="D24" s="5">
        <v>83.5</v>
      </c>
      <c r="E24" s="5" t="s">
        <v>7</v>
      </c>
      <c r="F24" s="5" t="s">
        <v>7</v>
      </c>
      <c r="G24" s="7" t="s">
        <v>7</v>
      </c>
      <c r="H24" s="5" t="s">
        <v>7</v>
      </c>
      <c r="I24" s="5" t="s">
        <v>7</v>
      </c>
      <c r="J24" s="26">
        <f t="shared" si="0"/>
        <v>100</v>
      </c>
      <c r="K24" s="5" t="s">
        <v>7</v>
      </c>
    </row>
    <row r="25" spans="1:11" s="12" customFormat="1" ht="53.25" customHeight="1">
      <c r="A25" s="12" t="s">
        <v>51</v>
      </c>
      <c r="B25" s="13" t="s">
        <v>6</v>
      </c>
      <c r="C25" s="5">
        <v>6.9</v>
      </c>
      <c r="D25" s="5">
        <v>6.7</v>
      </c>
      <c r="E25" s="5" t="s">
        <v>7</v>
      </c>
      <c r="F25" s="5" t="s">
        <v>7</v>
      </c>
      <c r="G25" s="7" t="s">
        <v>7</v>
      </c>
      <c r="H25" s="5" t="s">
        <v>7</v>
      </c>
      <c r="I25" s="5" t="s">
        <v>7</v>
      </c>
      <c r="J25" s="26">
        <f t="shared" si="0"/>
        <v>102.99</v>
      </c>
      <c r="K25" s="5" t="s">
        <v>7</v>
      </c>
    </row>
    <row r="26" spans="1:11" s="12" customFormat="1" ht="72">
      <c r="A26" s="12" t="s">
        <v>52</v>
      </c>
      <c r="B26" s="13" t="s">
        <v>6</v>
      </c>
      <c r="C26" s="5">
        <v>59</v>
      </c>
      <c r="D26" s="5">
        <v>65.8</v>
      </c>
      <c r="E26" s="5" t="s">
        <v>7</v>
      </c>
      <c r="F26" s="5" t="s">
        <v>7</v>
      </c>
      <c r="G26" s="7" t="s">
        <v>7</v>
      </c>
      <c r="H26" s="5" t="s">
        <v>7</v>
      </c>
      <c r="I26" s="5" t="s">
        <v>7</v>
      </c>
      <c r="J26" s="26">
        <f t="shared" si="0"/>
        <v>111.53</v>
      </c>
      <c r="K26" s="5" t="s">
        <v>7</v>
      </c>
    </row>
    <row r="27" spans="1:11" s="12" customFormat="1" ht="74.25" customHeight="1">
      <c r="A27" s="12" t="s">
        <v>53</v>
      </c>
      <c r="B27" s="13" t="s">
        <v>6</v>
      </c>
      <c r="C27" s="5">
        <v>41</v>
      </c>
      <c r="D27" s="5">
        <v>34.2</v>
      </c>
      <c r="E27" s="5" t="s">
        <v>7</v>
      </c>
      <c r="F27" s="5" t="s">
        <v>7</v>
      </c>
      <c r="G27" s="7" t="s">
        <v>7</v>
      </c>
      <c r="H27" s="5" t="s">
        <v>7</v>
      </c>
      <c r="I27" s="5" t="s">
        <v>7</v>
      </c>
      <c r="J27" s="26">
        <f t="shared" si="0"/>
        <v>119.88</v>
      </c>
      <c r="K27" s="5" t="s">
        <v>7</v>
      </c>
    </row>
    <row r="28" spans="1:11" s="12" customFormat="1" ht="60">
      <c r="A28" s="12" t="s">
        <v>54</v>
      </c>
      <c r="B28" s="13" t="s">
        <v>6</v>
      </c>
      <c r="C28" s="5">
        <v>16</v>
      </c>
      <c r="D28" s="5">
        <v>15.2</v>
      </c>
      <c r="E28" s="5" t="s">
        <v>7</v>
      </c>
      <c r="F28" s="5" t="s">
        <v>7</v>
      </c>
      <c r="G28" s="7" t="s">
        <v>7</v>
      </c>
      <c r="H28" s="5" t="s">
        <v>7</v>
      </c>
      <c r="I28" s="5" t="s">
        <v>7</v>
      </c>
      <c r="J28" s="26">
        <f t="shared" si="0"/>
        <v>105.26</v>
      </c>
      <c r="K28" s="5" t="s">
        <v>7</v>
      </c>
    </row>
    <row r="29" spans="1:11" s="12" customFormat="1" ht="37.5" customHeight="1">
      <c r="A29" s="12" t="s">
        <v>55</v>
      </c>
      <c r="B29" s="5" t="s">
        <v>56</v>
      </c>
      <c r="C29" s="54">
        <v>36.3</v>
      </c>
      <c r="D29" s="5">
        <v>35.5</v>
      </c>
      <c r="E29" s="5" t="s">
        <v>7</v>
      </c>
      <c r="F29" s="5" t="s">
        <v>7</v>
      </c>
      <c r="G29" s="7" t="s">
        <v>7</v>
      </c>
      <c r="H29" s="5" t="s">
        <v>7</v>
      </c>
      <c r="I29" s="5" t="s">
        <v>7</v>
      </c>
      <c r="J29" s="26">
        <f t="shared" si="0"/>
        <v>102.25</v>
      </c>
      <c r="K29" s="5" t="s">
        <v>7</v>
      </c>
    </row>
    <row r="30" spans="1:11" s="12" customFormat="1" ht="73.5" customHeight="1">
      <c r="A30" s="4" t="s">
        <v>41</v>
      </c>
      <c r="B30" s="4" t="s">
        <v>6</v>
      </c>
      <c r="C30" s="5">
        <v>100</v>
      </c>
      <c r="D30" s="5">
        <v>100</v>
      </c>
      <c r="E30" s="5" t="s">
        <v>7</v>
      </c>
      <c r="F30" s="5" t="s">
        <v>7</v>
      </c>
      <c r="G30" s="7" t="s">
        <v>7</v>
      </c>
      <c r="H30" s="5" t="s">
        <v>7</v>
      </c>
      <c r="I30" s="5" t="s">
        <v>7</v>
      </c>
      <c r="J30" s="26">
        <f t="shared" si="0"/>
        <v>100</v>
      </c>
      <c r="K30" s="5" t="s">
        <v>7</v>
      </c>
    </row>
    <row r="31" spans="1:11" s="12" customFormat="1" ht="96">
      <c r="A31" s="4" t="s">
        <v>80</v>
      </c>
      <c r="B31" s="4" t="s">
        <v>6</v>
      </c>
      <c r="C31" s="5">
        <v>100</v>
      </c>
      <c r="D31" s="5">
        <v>100</v>
      </c>
      <c r="E31" s="5" t="s">
        <v>7</v>
      </c>
      <c r="F31" s="5" t="s">
        <v>7</v>
      </c>
      <c r="G31" s="7" t="s">
        <v>7</v>
      </c>
      <c r="H31" s="5" t="s">
        <v>7</v>
      </c>
      <c r="I31" s="5" t="s">
        <v>7</v>
      </c>
      <c r="J31" s="26">
        <f t="shared" si="0"/>
        <v>100</v>
      </c>
      <c r="K31" s="5" t="s">
        <v>7</v>
      </c>
    </row>
    <row r="32" spans="1:11" s="12" customFormat="1" ht="72">
      <c r="A32" s="4" t="s">
        <v>43</v>
      </c>
      <c r="B32" s="4" t="s">
        <v>6</v>
      </c>
      <c r="C32" s="5">
        <v>100</v>
      </c>
      <c r="D32" s="5">
        <v>100</v>
      </c>
      <c r="E32" s="5" t="s">
        <v>7</v>
      </c>
      <c r="F32" s="5" t="s">
        <v>7</v>
      </c>
      <c r="G32" s="7" t="s">
        <v>7</v>
      </c>
      <c r="H32" s="5" t="s">
        <v>7</v>
      </c>
      <c r="I32" s="5" t="s">
        <v>7</v>
      </c>
      <c r="J32" s="26">
        <f t="shared" si="0"/>
        <v>100</v>
      </c>
      <c r="K32" s="5" t="s">
        <v>7</v>
      </c>
    </row>
    <row r="33" spans="1:11" s="12" customFormat="1" ht="76.5" customHeight="1">
      <c r="A33" s="4" t="s">
        <v>44</v>
      </c>
      <c r="B33" s="4" t="s">
        <v>6</v>
      </c>
      <c r="C33" s="5">
        <v>100</v>
      </c>
      <c r="D33" s="5">
        <v>100</v>
      </c>
      <c r="E33" s="5" t="s">
        <v>7</v>
      </c>
      <c r="F33" s="5" t="s">
        <v>7</v>
      </c>
      <c r="G33" s="7" t="s">
        <v>7</v>
      </c>
      <c r="H33" s="5" t="s">
        <v>7</v>
      </c>
      <c r="I33" s="5" t="s">
        <v>7</v>
      </c>
      <c r="J33" s="26">
        <f t="shared" si="0"/>
        <v>100</v>
      </c>
      <c r="K33" s="5" t="s">
        <v>7</v>
      </c>
    </row>
    <row r="34" spans="1:11" s="11" customFormat="1" ht="61.5" customHeight="1">
      <c r="A34" s="4" t="s">
        <v>61</v>
      </c>
      <c r="B34" s="4" t="s">
        <v>6</v>
      </c>
      <c r="C34" s="5">
        <v>100</v>
      </c>
      <c r="D34" s="5">
        <v>100</v>
      </c>
      <c r="E34" s="5" t="s">
        <v>7</v>
      </c>
      <c r="F34" s="5" t="s">
        <v>7</v>
      </c>
      <c r="G34" s="7" t="s">
        <v>7</v>
      </c>
      <c r="H34" s="5" t="s">
        <v>7</v>
      </c>
      <c r="I34" s="5" t="s">
        <v>7</v>
      </c>
      <c r="J34" s="26">
        <f t="shared" si="0"/>
        <v>100</v>
      </c>
      <c r="K34" s="5" t="s">
        <v>7</v>
      </c>
    </row>
    <row r="35" spans="1:11" s="12" customFormat="1" ht="24">
      <c r="A35" s="31" t="s">
        <v>57</v>
      </c>
      <c r="B35" s="4"/>
      <c r="C35" s="5"/>
      <c r="D35" s="5"/>
      <c r="E35" s="5"/>
      <c r="F35" s="5"/>
      <c r="G35" s="7"/>
      <c r="H35" s="5"/>
      <c r="I35" s="5"/>
      <c r="J35" s="26"/>
      <c r="K35" s="5"/>
    </row>
    <row r="36" spans="1:11" s="12" customFormat="1" ht="24">
      <c r="A36" s="31" t="s">
        <v>58</v>
      </c>
      <c r="B36" s="13" t="s">
        <v>63</v>
      </c>
      <c r="C36" s="20">
        <v>18503</v>
      </c>
      <c r="D36" s="8">
        <v>19017</v>
      </c>
      <c r="E36" s="5" t="s">
        <v>7</v>
      </c>
      <c r="F36" s="5" t="s">
        <v>7</v>
      </c>
      <c r="G36" s="7" t="s">
        <v>7</v>
      </c>
      <c r="H36" s="5" t="s">
        <v>7</v>
      </c>
      <c r="I36" s="5" t="s">
        <v>7</v>
      </c>
      <c r="J36" s="26">
        <f>IF(C36&gt;D36,C36/D36,D36/C36)*100</f>
        <v>102.78</v>
      </c>
      <c r="K36" s="5" t="s">
        <v>7</v>
      </c>
    </row>
    <row r="37" spans="1:11" s="12" customFormat="1" ht="24">
      <c r="A37" s="12" t="s">
        <v>59</v>
      </c>
      <c r="B37" s="13" t="s">
        <v>63</v>
      </c>
      <c r="C37" s="20">
        <v>22590</v>
      </c>
      <c r="D37" s="8">
        <v>23565</v>
      </c>
      <c r="E37" s="5" t="s">
        <v>7</v>
      </c>
      <c r="F37" s="5" t="s">
        <v>7</v>
      </c>
      <c r="G37" s="7" t="s">
        <v>7</v>
      </c>
      <c r="H37" s="5" t="s">
        <v>7</v>
      </c>
      <c r="I37" s="5" t="s">
        <v>7</v>
      </c>
      <c r="J37" s="26">
        <f>IF(C37&gt;D37,C37/D37,D37/C37)*100</f>
        <v>104.32</v>
      </c>
      <c r="K37" s="5" t="s">
        <v>7</v>
      </c>
    </row>
    <row r="38" spans="1:11" s="12" customFormat="1" ht="12">
      <c r="A38" s="12" t="s">
        <v>60</v>
      </c>
      <c r="B38" s="13" t="s">
        <v>63</v>
      </c>
      <c r="C38" s="20">
        <v>24325</v>
      </c>
      <c r="D38" s="8">
        <v>24853</v>
      </c>
      <c r="E38" s="5" t="s">
        <v>7</v>
      </c>
      <c r="F38" s="5" t="s">
        <v>7</v>
      </c>
      <c r="G38" s="7" t="s">
        <v>7</v>
      </c>
      <c r="H38" s="5" t="s">
        <v>7</v>
      </c>
      <c r="I38" s="5" t="s">
        <v>7</v>
      </c>
      <c r="J38" s="26">
        <f>IF(C38&gt;D38,C38/D38,D38/C38)*100</f>
        <v>102.17</v>
      </c>
      <c r="K38" s="5" t="s">
        <v>7</v>
      </c>
    </row>
    <row r="39" spans="1:11" s="12" customFormat="1" ht="60">
      <c r="A39" s="12" t="s">
        <v>70</v>
      </c>
      <c r="B39" s="32" t="s">
        <v>71</v>
      </c>
      <c r="C39" s="8">
        <v>102</v>
      </c>
      <c r="D39" s="8">
        <v>103</v>
      </c>
      <c r="E39" s="5" t="s">
        <v>7</v>
      </c>
      <c r="F39" s="5" t="s">
        <v>7</v>
      </c>
      <c r="G39" s="7" t="s">
        <v>7</v>
      </c>
      <c r="H39" s="5" t="s">
        <v>7</v>
      </c>
      <c r="I39" s="5" t="s">
        <v>7</v>
      </c>
      <c r="J39" s="26">
        <f>IF(C39&gt;D39,C39/D39,D39/C39)*100</f>
        <v>100.98</v>
      </c>
      <c r="K39" s="5" t="s">
        <v>7</v>
      </c>
    </row>
    <row r="40" spans="1:11" s="12" customFormat="1" ht="120">
      <c r="A40" s="12" t="s">
        <v>73</v>
      </c>
      <c r="B40" s="4" t="s">
        <v>6</v>
      </c>
      <c r="C40" s="5">
        <v>100</v>
      </c>
      <c r="D40" s="5">
        <v>100</v>
      </c>
      <c r="E40" s="5" t="s">
        <v>7</v>
      </c>
      <c r="F40" s="5" t="s">
        <v>7</v>
      </c>
      <c r="G40" s="7" t="s">
        <v>7</v>
      </c>
      <c r="H40" s="5" t="s">
        <v>7</v>
      </c>
      <c r="I40" s="5" t="s">
        <v>7</v>
      </c>
      <c r="J40" s="26">
        <f>IF(C40&gt;D40,C40/D40,D40/C40)*100</f>
        <v>100</v>
      </c>
      <c r="K40" s="5" t="s">
        <v>7</v>
      </c>
    </row>
    <row r="41" spans="1:11" s="12" customFormat="1" ht="52.5" customHeight="1">
      <c r="A41" s="12" t="s">
        <v>78</v>
      </c>
      <c r="B41" s="4" t="s">
        <v>6</v>
      </c>
      <c r="C41" s="5" t="s">
        <v>79</v>
      </c>
      <c r="D41" s="5">
        <v>4.1</v>
      </c>
      <c r="E41" s="5" t="s">
        <v>7</v>
      </c>
      <c r="F41" s="5" t="s">
        <v>7</v>
      </c>
      <c r="G41" s="7" t="s">
        <v>7</v>
      </c>
      <c r="H41" s="5" t="s">
        <v>7</v>
      </c>
      <c r="I41" s="5" t="s">
        <v>7</v>
      </c>
      <c r="J41" s="26">
        <v>100</v>
      </c>
      <c r="K41" s="5" t="s">
        <v>7</v>
      </c>
    </row>
    <row r="42" spans="1:11" s="12" customFormat="1" ht="36">
      <c r="A42" s="4" t="s">
        <v>39</v>
      </c>
      <c r="B42" s="4" t="s">
        <v>6</v>
      </c>
      <c r="C42" s="5">
        <v>90</v>
      </c>
      <c r="D42" s="5">
        <v>90</v>
      </c>
      <c r="E42" s="5" t="s">
        <v>7</v>
      </c>
      <c r="F42" s="5" t="s">
        <v>7</v>
      </c>
      <c r="G42" s="7" t="s">
        <v>7</v>
      </c>
      <c r="H42" s="5" t="s">
        <v>7</v>
      </c>
      <c r="I42" s="5" t="s">
        <v>7</v>
      </c>
      <c r="J42" s="26">
        <f t="shared" si="0"/>
        <v>100</v>
      </c>
      <c r="K42" s="5" t="s">
        <v>7</v>
      </c>
    </row>
    <row r="43" spans="1:14" s="12" customFormat="1" ht="12">
      <c r="A43" s="13" t="s">
        <v>8</v>
      </c>
      <c r="B43" s="13" t="s">
        <v>9</v>
      </c>
      <c r="C43" s="33" t="s">
        <v>7</v>
      </c>
      <c r="D43" s="33" t="s">
        <v>7</v>
      </c>
      <c r="E43" s="33" t="s">
        <v>7</v>
      </c>
      <c r="F43" s="33" t="s">
        <v>7</v>
      </c>
      <c r="G43" s="43">
        <v>4359158.427</v>
      </c>
      <c r="H43" s="33" t="s">
        <v>7</v>
      </c>
      <c r="I43" s="21">
        <f>F69*H69+F72*H72</f>
        <v>103.04</v>
      </c>
      <c r="J43" s="33" t="s">
        <v>7</v>
      </c>
      <c r="K43" s="34">
        <f>AVERAGE(J17:J42)</f>
        <v>103.27</v>
      </c>
      <c r="N43" s="46"/>
    </row>
    <row r="44" spans="1:11" s="12" customFormat="1" ht="12.75" customHeight="1">
      <c r="A44" s="77" t="s">
        <v>18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</row>
    <row r="45" spans="1:11" s="12" customFormat="1" ht="51" customHeight="1">
      <c r="A45" s="4" t="s">
        <v>46</v>
      </c>
      <c r="B45" s="13" t="s">
        <v>6</v>
      </c>
      <c r="C45" s="5">
        <v>85.36</v>
      </c>
      <c r="D45" s="5">
        <v>83.78</v>
      </c>
      <c r="E45" s="7">
        <f>IF(C45&gt;D45,C45/D45,D45/C45)*100</f>
        <v>101.89</v>
      </c>
      <c r="F45" s="5" t="s">
        <v>7</v>
      </c>
      <c r="G45" s="7" t="s">
        <v>7</v>
      </c>
      <c r="H45" s="5" t="s">
        <v>7</v>
      </c>
      <c r="I45" s="5" t="s">
        <v>7</v>
      </c>
      <c r="J45" s="5" t="s">
        <v>7</v>
      </c>
      <c r="K45" s="5" t="s">
        <v>7</v>
      </c>
    </row>
    <row r="46" spans="1:11" s="12" customFormat="1" ht="51.75" customHeight="1">
      <c r="A46" s="12" t="s">
        <v>47</v>
      </c>
      <c r="B46" s="13" t="s">
        <v>6</v>
      </c>
      <c r="C46" s="5">
        <v>17.39</v>
      </c>
      <c r="D46" s="5">
        <v>17.42</v>
      </c>
      <c r="E46" s="7">
        <f aca="true" t="shared" si="1" ref="E46:E60">IF(C46&gt;D46,C46/D46,D46/C46)*100</f>
        <v>100.17</v>
      </c>
      <c r="F46" s="5" t="s">
        <v>7</v>
      </c>
      <c r="G46" s="7" t="s">
        <v>7</v>
      </c>
      <c r="H46" s="5" t="s">
        <v>7</v>
      </c>
      <c r="I46" s="5" t="s">
        <v>7</v>
      </c>
      <c r="J46" s="5" t="s">
        <v>7</v>
      </c>
      <c r="K46" s="5" t="s">
        <v>7</v>
      </c>
    </row>
    <row r="47" spans="1:256" s="12" customFormat="1" ht="50.25" customHeight="1">
      <c r="A47" s="12" t="s">
        <v>65</v>
      </c>
      <c r="B47" s="47" t="s">
        <v>6</v>
      </c>
      <c r="C47" s="5">
        <v>1.5</v>
      </c>
      <c r="D47" s="5">
        <v>1.4</v>
      </c>
      <c r="E47" s="7">
        <f t="shared" si="1"/>
        <v>107.14</v>
      </c>
      <c r="F47" s="5" t="s">
        <v>7</v>
      </c>
      <c r="G47" s="5" t="s">
        <v>7</v>
      </c>
      <c r="H47" s="5" t="s">
        <v>7</v>
      </c>
      <c r="I47" s="5" t="s">
        <v>7</v>
      </c>
      <c r="J47" s="5" t="s">
        <v>7</v>
      </c>
      <c r="K47" s="5" t="s">
        <v>7</v>
      </c>
      <c r="L47" s="5" t="s">
        <v>7</v>
      </c>
      <c r="M47" s="5" t="s">
        <v>7</v>
      </c>
      <c r="N47" s="5" t="s">
        <v>7</v>
      </c>
      <c r="O47" s="5" t="s">
        <v>7</v>
      </c>
      <c r="P47" s="5" t="s">
        <v>7</v>
      </c>
      <c r="Q47" s="5" t="s">
        <v>7</v>
      </c>
      <c r="R47" s="5" t="s">
        <v>7</v>
      </c>
      <c r="S47" s="5" t="s">
        <v>7</v>
      </c>
      <c r="T47" s="5" t="s">
        <v>7</v>
      </c>
      <c r="U47" s="5" t="s">
        <v>7</v>
      </c>
      <c r="V47" s="5" t="s">
        <v>7</v>
      </c>
      <c r="W47" s="5" t="s">
        <v>7</v>
      </c>
      <c r="X47" s="5" t="s">
        <v>7</v>
      </c>
      <c r="Y47" s="5" t="s">
        <v>7</v>
      </c>
      <c r="Z47" s="5" t="s">
        <v>7</v>
      </c>
      <c r="AA47" s="5" t="s">
        <v>7</v>
      </c>
      <c r="AB47" s="5" t="s">
        <v>7</v>
      </c>
      <c r="AC47" s="5" t="s">
        <v>7</v>
      </c>
      <c r="AD47" s="5" t="s">
        <v>7</v>
      </c>
      <c r="AE47" s="5" t="s">
        <v>7</v>
      </c>
      <c r="AF47" s="5" t="s">
        <v>7</v>
      </c>
      <c r="AG47" s="5" t="s">
        <v>7</v>
      </c>
      <c r="AH47" s="5" t="s">
        <v>7</v>
      </c>
      <c r="AI47" s="5" t="s">
        <v>7</v>
      </c>
      <c r="AJ47" s="5" t="s">
        <v>7</v>
      </c>
      <c r="AK47" s="5" t="s">
        <v>7</v>
      </c>
      <c r="AL47" s="5" t="s">
        <v>7</v>
      </c>
      <c r="AM47" s="5" t="s">
        <v>7</v>
      </c>
      <c r="AN47" s="5" t="s">
        <v>7</v>
      </c>
      <c r="AO47" s="5" t="s">
        <v>7</v>
      </c>
      <c r="AP47" s="5" t="s">
        <v>7</v>
      </c>
      <c r="AQ47" s="5" t="s">
        <v>7</v>
      </c>
      <c r="AR47" s="5" t="s">
        <v>7</v>
      </c>
      <c r="AS47" s="5" t="s">
        <v>7</v>
      </c>
      <c r="AT47" s="5" t="s">
        <v>7</v>
      </c>
      <c r="AU47" s="5" t="s">
        <v>7</v>
      </c>
      <c r="AV47" s="5" t="s">
        <v>7</v>
      </c>
      <c r="AW47" s="5" t="s">
        <v>7</v>
      </c>
      <c r="AX47" s="5" t="s">
        <v>7</v>
      </c>
      <c r="AY47" s="5" t="s">
        <v>7</v>
      </c>
      <c r="AZ47" s="5" t="s">
        <v>7</v>
      </c>
      <c r="BA47" s="5" t="s">
        <v>7</v>
      </c>
      <c r="BB47" s="5" t="s">
        <v>7</v>
      </c>
      <c r="BC47" s="5" t="s">
        <v>7</v>
      </c>
      <c r="BD47" s="5" t="s">
        <v>7</v>
      </c>
      <c r="BE47" s="5" t="s">
        <v>7</v>
      </c>
      <c r="BF47" s="5" t="s">
        <v>7</v>
      </c>
      <c r="BG47" s="5" t="s">
        <v>7</v>
      </c>
      <c r="BH47" s="5" t="s">
        <v>7</v>
      </c>
      <c r="BI47" s="5" t="s">
        <v>7</v>
      </c>
      <c r="BJ47" s="5" t="s">
        <v>7</v>
      </c>
      <c r="BK47" s="5" t="s">
        <v>7</v>
      </c>
      <c r="BL47" s="5" t="s">
        <v>7</v>
      </c>
      <c r="BM47" s="5" t="s">
        <v>7</v>
      </c>
      <c r="BN47" s="5" t="s">
        <v>7</v>
      </c>
      <c r="BO47" s="5" t="s">
        <v>7</v>
      </c>
      <c r="BP47" s="5" t="s">
        <v>7</v>
      </c>
      <c r="BQ47" s="5" t="s">
        <v>7</v>
      </c>
      <c r="BR47" s="5" t="s">
        <v>7</v>
      </c>
      <c r="BS47" s="5" t="s">
        <v>7</v>
      </c>
      <c r="BT47" s="5" t="s">
        <v>7</v>
      </c>
      <c r="BU47" s="5" t="s">
        <v>7</v>
      </c>
      <c r="BV47" s="5" t="s">
        <v>7</v>
      </c>
      <c r="BW47" s="5" t="s">
        <v>7</v>
      </c>
      <c r="BX47" s="5" t="s">
        <v>7</v>
      </c>
      <c r="BY47" s="5" t="s">
        <v>7</v>
      </c>
      <c r="BZ47" s="5" t="s">
        <v>7</v>
      </c>
      <c r="CA47" s="5" t="s">
        <v>7</v>
      </c>
      <c r="CB47" s="5" t="s">
        <v>7</v>
      </c>
      <c r="CC47" s="5" t="s">
        <v>7</v>
      </c>
      <c r="CD47" s="5" t="s">
        <v>7</v>
      </c>
      <c r="CE47" s="5" t="s">
        <v>7</v>
      </c>
      <c r="CF47" s="5" t="s">
        <v>7</v>
      </c>
      <c r="CG47" s="5" t="s">
        <v>7</v>
      </c>
      <c r="CH47" s="5" t="s">
        <v>7</v>
      </c>
      <c r="CI47" s="5" t="s">
        <v>7</v>
      </c>
      <c r="CJ47" s="5" t="s">
        <v>7</v>
      </c>
      <c r="CK47" s="5" t="s">
        <v>7</v>
      </c>
      <c r="CL47" s="5" t="s">
        <v>7</v>
      </c>
      <c r="CM47" s="5" t="s">
        <v>7</v>
      </c>
      <c r="CN47" s="5" t="s">
        <v>7</v>
      </c>
      <c r="CO47" s="5" t="s">
        <v>7</v>
      </c>
      <c r="CP47" s="5" t="s">
        <v>7</v>
      </c>
      <c r="CQ47" s="5" t="s">
        <v>7</v>
      </c>
      <c r="CR47" s="5" t="s">
        <v>7</v>
      </c>
      <c r="CS47" s="5" t="s">
        <v>7</v>
      </c>
      <c r="CT47" s="5" t="s">
        <v>7</v>
      </c>
      <c r="CU47" s="5" t="s">
        <v>7</v>
      </c>
      <c r="CV47" s="5" t="s">
        <v>7</v>
      </c>
      <c r="CW47" s="5" t="s">
        <v>7</v>
      </c>
      <c r="CX47" s="5" t="s">
        <v>7</v>
      </c>
      <c r="CY47" s="5" t="s">
        <v>7</v>
      </c>
      <c r="CZ47" s="5" t="s">
        <v>7</v>
      </c>
      <c r="DA47" s="5" t="s">
        <v>7</v>
      </c>
      <c r="DB47" s="5" t="s">
        <v>7</v>
      </c>
      <c r="DC47" s="5" t="s">
        <v>7</v>
      </c>
      <c r="DD47" s="5" t="s">
        <v>7</v>
      </c>
      <c r="DE47" s="5" t="s">
        <v>7</v>
      </c>
      <c r="DF47" s="5" t="s">
        <v>7</v>
      </c>
      <c r="DG47" s="5" t="s">
        <v>7</v>
      </c>
      <c r="DH47" s="5" t="s">
        <v>7</v>
      </c>
      <c r="DI47" s="5" t="s">
        <v>7</v>
      </c>
      <c r="DJ47" s="5" t="s">
        <v>7</v>
      </c>
      <c r="DK47" s="5" t="s">
        <v>7</v>
      </c>
      <c r="DL47" s="5" t="s">
        <v>7</v>
      </c>
      <c r="DM47" s="5" t="s">
        <v>7</v>
      </c>
      <c r="DN47" s="5" t="s">
        <v>7</v>
      </c>
      <c r="DO47" s="5" t="s">
        <v>7</v>
      </c>
      <c r="DP47" s="5" t="s">
        <v>7</v>
      </c>
      <c r="DQ47" s="5" t="s">
        <v>7</v>
      </c>
      <c r="DR47" s="5" t="s">
        <v>7</v>
      </c>
      <c r="DS47" s="5" t="s">
        <v>7</v>
      </c>
      <c r="DT47" s="5" t="s">
        <v>7</v>
      </c>
      <c r="DU47" s="5" t="s">
        <v>7</v>
      </c>
      <c r="DV47" s="5" t="s">
        <v>7</v>
      </c>
      <c r="DW47" s="5" t="s">
        <v>7</v>
      </c>
      <c r="DX47" s="5" t="s">
        <v>7</v>
      </c>
      <c r="DY47" s="5" t="s">
        <v>7</v>
      </c>
      <c r="DZ47" s="5" t="s">
        <v>7</v>
      </c>
      <c r="EA47" s="5" t="s">
        <v>7</v>
      </c>
      <c r="EB47" s="5" t="s">
        <v>7</v>
      </c>
      <c r="EC47" s="5" t="s">
        <v>7</v>
      </c>
      <c r="ED47" s="5" t="s">
        <v>7</v>
      </c>
      <c r="EE47" s="5" t="s">
        <v>7</v>
      </c>
      <c r="EF47" s="5" t="s">
        <v>7</v>
      </c>
      <c r="EG47" s="5" t="s">
        <v>7</v>
      </c>
      <c r="EH47" s="5" t="s">
        <v>7</v>
      </c>
      <c r="EI47" s="5" t="s">
        <v>7</v>
      </c>
      <c r="EJ47" s="5" t="s">
        <v>7</v>
      </c>
      <c r="EK47" s="5" t="s">
        <v>7</v>
      </c>
      <c r="EL47" s="5" t="s">
        <v>7</v>
      </c>
      <c r="EM47" s="5" t="s">
        <v>7</v>
      </c>
      <c r="EN47" s="5" t="s">
        <v>7</v>
      </c>
      <c r="EO47" s="5" t="s">
        <v>7</v>
      </c>
      <c r="EP47" s="5" t="s">
        <v>7</v>
      </c>
      <c r="EQ47" s="5" t="s">
        <v>7</v>
      </c>
      <c r="ER47" s="5" t="s">
        <v>7</v>
      </c>
      <c r="ES47" s="5" t="s">
        <v>7</v>
      </c>
      <c r="ET47" s="5" t="s">
        <v>7</v>
      </c>
      <c r="EU47" s="5" t="s">
        <v>7</v>
      </c>
      <c r="EV47" s="5" t="s">
        <v>7</v>
      </c>
      <c r="EW47" s="5" t="s">
        <v>7</v>
      </c>
      <c r="EX47" s="5" t="s">
        <v>7</v>
      </c>
      <c r="EY47" s="5" t="s">
        <v>7</v>
      </c>
      <c r="EZ47" s="5" t="s">
        <v>7</v>
      </c>
      <c r="FA47" s="5" t="s">
        <v>7</v>
      </c>
      <c r="FB47" s="5" t="s">
        <v>7</v>
      </c>
      <c r="FC47" s="5" t="s">
        <v>7</v>
      </c>
      <c r="FD47" s="5" t="s">
        <v>7</v>
      </c>
      <c r="FE47" s="5" t="s">
        <v>7</v>
      </c>
      <c r="FF47" s="5" t="s">
        <v>7</v>
      </c>
      <c r="FG47" s="5" t="s">
        <v>7</v>
      </c>
      <c r="FH47" s="5" t="s">
        <v>7</v>
      </c>
      <c r="FI47" s="5" t="s">
        <v>7</v>
      </c>
      <c r="FJ47" s="5" t="s">
        <v>7</v>
      </c>
      <c r="FK47" s="5" t="s">
        <v>7</v>
      </c>
      <c r="FL47" s="5" t="s">
        <v>7</v>
      </c>
      <c r="FM47" s="5" t="s">
        <v>7</v>
      </c>
      <c r="FN47" s="5" t="s">
        <v>7</v>
      </c>
      <c r="FO47" s="5" t="s">
        <v>7</v>
      </c>
      <c r="FP47" s="5" t="s">
        <v>7</v>
      </c>
      <c r="FQ47" s="5" t="s">
        <v>7</v>
      </c>
      <c r="FR47" s="5" t="s">
        <v>7</v>
      </c>
      <c r="FS47" s="5" t="s">
        <v>7</v>
      </c>
      <c r="FT47" s="5" t="s">
        <v>7</v>
      </c>
      <c r="FU47" s="5" t="s">
        <v>7</v>
      </c>
      <c r="FV47" s="5" t="s">
        <v>7</v>
      </c>
      <c r="FW47" s="5" t="s">
        <v>7</v>
      </c>
      <c r="FX47" s="5" t="s">
        <v>7</v>
      </c>
      <c r="FY47" s="5" t="s">
        <v>7</v>
      </c>
      <c r="FZ47" s="5" t="s">
        <v>7</v>
      </c>
      <c r="GA47" s="5" t="s">
        <v>7</v>
      </c>
      <c r="GB47" s="5" t="s">
        <v>7</v>
      </c>
      <c r="GC47" s="5" t="s">
        <v>7</v>
      </c>
      <c r="GD47" s="5" t="s">
        <v>7</v>
      </c>
      <c r="GE47" s="5" t="s">
        <v>7</v>
      </c>
      <c r="GF47" s="5" t="s">
        <v>7</v>
      </c>
      <c r="GG47" s="5" t="s">
        <v>7</v>
      </c>
      <c r="GH47" s="5" t="s">
        <v>7</v>
      </c>
      <c r="GI47" s="5" t="s">
        <v>7</v>
      </c>
      <c r="GJ47" s="5" t="s">
        <v>7</v>
      </c>
      <c r="GK47" s="5" t="s">
        <v>7</v>
      </c>
      <c r="GL47" s="5" t="s">
        <v>7</v>
      </c>
      <c r="GM47" s="5" t="s">
        <v>7</v>
      </c>
      <c r="GN47" s="5" t="s">
        <v>7</v>
      </c>
      <c r="GO47" s="5" t="s">
        <v>7</v>
      </c>
      <c r="GP47" s="5" t="s">
        <v>7</v>
      </c>
      <c r="GQ47" s="5" t="s">
        <v>7</v>
      </c>
      <c r="GR47" s="5" t="s">
        <v>7</v>
      </c>
      <c r="GS47" s="5" t="s">
        <v>7</v>
      </c>
      <c r="GT47" s="5" t="s">
        <v>7</v>
      </c>
      <c r="GU47" s="5" t="s">
        <v>7</v>
      </c>
      <c r="GV47" s="5" t="s">
        <v>7</v>
      </c>
      <c r="GW47" s="5" t="s">
        <v>7</v>
      </c>
      <c r="GX47" s="5" t="s">
        <v>7</v>
      </c>
      <c r="GY47" s="5" t="s">
        <v>7</v>
      </c>
      <c r="GZ47" s="5" t="s">
        <v>7</v>
      </c>
      <c r="HA47" s="5" t="s">
        <v>7</v>
      </c>
      <c r="HB47" s="5" t="s">
        <v>7</v>
      </c>
      <c r="HC47" s="5" t="s">
        <v>7</v>
      </c>
      <c r="HD47" s="5" t="s">
        <v>7</v>
      </c>
      <c r="HE47" s="5" t="s">
        <v>7</v>
      </c>
      <c r="HF47" s="5" t="s">
        <v>7</v>
      </c>
      <c r="HG47" s="5" t="s">
        <v>7</v>
      </c>
      <c r="HH47" s="5" t="s">
        <v>7</v>
      </c>
      <c r="HI47" s="5" t="s">
        <v>7</v>
      </c>
      <c r="HJ47" s="5" t="s">
        <v>7</v>
      </c>
      <c r="HK47" s="5" t="s">
        <v>7</v>
      </c>
      <c r="HL47" s="5" t="s">
        <v>7</v>
      </c>
      <c r="HM47" s="5" t="s">
        <v>7</v>
      </c>
      <c r="HN47" s="5" t="s">
        <v>7</v>
      </c>
      <c r="HO47" s="5" t="s">
        <v>7</v>
      </c>
      <c r="HP47" s="5" t="s">
        <v>7</v>
      </c>
      <c r="HQ47" s="5" t="s">
        <v>7</v>
      </c>
      <c r="HR47" s="5" t="s">
        <v>7</v>
      </c>
      <c r="HS47" s="5" t="s">
        <v>7</v>
      </c>
      <c r="HT47" s="5" t="s">
        <v>7</v>
      </c>
      <c r="HU47" s="5" t="s">
        <v>7</v>
      </c>
      <c r="HV47" s="5" t="s">
        <v>7</v>
      </c>
      <c r="HW47" s="5" t="s">
        <v>7</v>
      </c>
      <c r="HX47" s="5" t="s">
        <v>7</v>
      </c>
      <c r="HY47" s="5" t="s">
        <v>7</v>
      </c>
      <c r="HZ47" s="5" t="s">
        <v>7</v>
      </c>
      <c r="IA47" s="5" t="s">
        <v>7</v>
      </c>
      <c r="IB47" s="5" t="s">
        <v>7</v>
      </c>
      <c r="IC47" s="5" t="s">
        <v>7</v>
      </c>
      <c r="ID47" s="5" t="s">
        <v>7</v>
      </c>
      <c r="IE47" s="5" t="s">
        <v>7</v>
      </c>
      <c r="IF47" s="5" t="s">
        <v>7</v>
      </c>
      <c r="IG47" s="5" t="s">
        <v>7</v>
      </c>
      <c r="IH47" s="5" t="s">
        <v>7</v>
      </c>
      <c r="II47" s="5" t="s">
        <v>7</v>
      </c>
      <c r="IJ47" s="5" t="s">
        <v>7</v>
      </c>
      <c r="IK47" s="5" t="s">
        <v>7</v>
      </c>
      <c r="IL47" s="5" t="s">
        <v>7</v>
      </c>
      <c r="IM47" s="5" t="s">
        <v>7</v>
      </c>
      <c r="IN47" s="5" t="s">
        <v>7</v>
      </c>
      <c r="IO47" s="5" t="s">
        <v>7</v>
      </c>
      <c r="IP47" s="5" t="s">
        <v>7</v>
      </c>
      <c r="IQ47" s="5" t="s">
        <v>7</v>
      </c>
      <c r="IR47" s="5" t="s">
        <v>7</v>
      </c>
      <c r="IS47" s="5" t="s">
        <v>7</v>
      </c>
      <c r="IT47" s="5" t="s">
        <v>7</v>
      </c>
      <c r="IU47" s="5" t="s">
        <v>7</v>
      </c>
      <c r="IV47" s="5" t="s">
        <v>7</v>
      </c>
    </row>
    <row r="48" spans="1:11" s="12" customFormat="1" ht="47.25" customHeight="1">
      <c r="A48" s="12" t="s">
        <v>48</v>
      </c>
      <c r="B48" s="28" t="s">
        <v>6</v>
      </c>
      <c r="C48" s="6">
        <v>1.2</v>
      </c>
      <c r="D48" s="6">
        <v>1.1</v>
      </c>
      <c r="E48" s="36">
        <f t="shared" si="1"/>
        <v>109.09</v>
      </c>
      <c r="F48" s="5" t="s">
        <v>7</v>
      </c>
      <c r="G48" s="7" t="s">
        <v>7</v>
      </c>
      <c r="H48" s="5" t="s">
        <v>7</v>
      </c>
      <c r="I48" s="5" t="s">
        <v>7</v>
      </c>
      <c r="J48" s="5" t="s">
        <v>7</v>
      </c>
      <c r="K48" s="5" t="s">
        <v>7</v>
      </c>
    </row>
    <row r="49" spans="1:11" s="12" customFormat="1" ht="62.25" customHeight="1">
      <c r="A49" s="12" t="s">
        <v>49</v>
      </c>
      <c r="B49" s="28" t="s">
        <v>6</v>
      </c>
      <c r="C49" s="6">
        <v>98.8</v>
      </c>
      <c r="D49" s="6">
        <v>98.9</v>
      </c>
      <c r="E49" s="36">
        <f t="shared" si="1"/>
        <v>100.1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12" customFormat="1" ht="51" customHeight="1">
      <c r="A50" s="4" t="s">
        <v>40</v>
      </c>
      <c r="B50" s="13" t="s">
        <v>6</v>
      </c>
      <c r="C50" s="10">
        <v>90</v>
      </c>
      <c r="D50" s="10">
        <v>90</v>
      </c>
      <c r="E50" s="7">
        <f t="shared" si="1"/>
        <v>100</v>
      </c>
      <c r="F50" s="5" t="s">
        <v>7</v>
      </c>
      <c r="G50" s="7" t="s">
        <v>7</v>
      </c>
      <c r="H50" s="5" t="s">
        <v>7</v>
      </c>
      <c r="I50" s="5" t="s">
        <v>7</v>
      </c>
      <c r="J50" s="5" t="s">
        <v>7</v>
      </c>
      <c r="K50" s="5" t="s">
        <v>7</v>
      </c>
    </row>
    <row r="51" spans="1:11" s="12" customFormat="1" ht="36.75" customHeight="1">
      <c r="A51" s="12" t="s">
        <v>50</v>
      </c>
      <c r="B51" s="13" t="s">
        <v>6</v>
      </c>
      <c r="C51" s="5">
        <v>83.5</v>
      </c>
      <c r="D51" s="5">
        <v>83.5</v>
      </c>
      <c r="E51" s="7">
        <f t="shared" si="1"/>
        <v>100</v>
      </c>
      <c r="F51" s="5" t="s">
        <v>7</v>
      </c>
      <c r="G51" s="7" t="s">
        <v>7</v>
      </c>
      <c r="H51" s="5" t="s">
        <v>7</v>
      </c>
      <c r="I51" s="5" t="s">
        <v>7</v>
      </c>
      <c r="J51" s="5" t="s">
        <v>7</v>
      </c>
      <c r="K51" s="5" t="s">
        <v>7</v>
      </c>
    </row>
    <row r="52" spans="1:11" s="12" customFormat="1" ht="51.75" customHeight="1">
      <c r="A52" s="12" t="s">
        <v>51</v>
      </c>
      <c r="B52" s="13" t="s">
        <v>6</v>
      </c>
      <c r="C52" s="5">
        <v>6.9</v>
      </c>
      <c r="D52" s="5">
        <v>6.7</v>
      </c>
      <c r="E52" s="7">
        <f t="shared" si="1"/>
        <v>102.99</v>
      </c>
      <c r="F52" s="5" t="s">
        <v>7</v>
      </c>
      <c r="G52" s="7" t="s">
        <v>7</v>
      </c>
      <c r="H52" s="5" t="s">
        <v>7</v>
      </c>
      <c r="I52" s="5" t="s">
        <v>7</v>
      </c>
      <c r="J52" s="5" t="s">
        <v>7</v>
      </c>
      <c r="K52" s="5" t="s">
        <v>7</v>
      </c>
    </row>
    <row r="53" spans="1:11" s="12" customFormat="1" ht="72.75" customHeight="1">
      <c r="A53" s="12" t="s">
        <v>52</v>
      </c>
      <c r="B53" s="13" t="s">
        <v>6</v>
      </c>
      <c r="C53" s="5">
        <v>59</v>
      </c>
      <c r="D53" s="5">
        <v>65.8</v>
      </c>
      <c r="E53" s="7">
        <f t="shared" si="1"/>
        <v>111.53</v>
      </c>
      <c r="F53" s="5" t="s">
        <v>7</v>
      </c>
      <c r="G53" s="7" t="s">
        <v>7</v>
      </c>
      <c r="H53" s="5" t="s">
        <v>7</v>
      </c>
      <c r="I53" s="5" t="s">
        <v>7</v>
      </c>
      <c r="J53" s="5" t="s">
        <v>7</v>
      </c>
      <c r="K53" s="5" t="s">
        <v>7</v>
      </c>
    </row>
    <row r="54" spans="1:11" s="12" customFormat="1" ht="75.75" customHeight="1">
      <c r="A54" s="12" t="s">
        <v>53</v>
      </c>
      <c r="B54" s="13" t="s">
        <v>6</v>
      </c>
      <c r="C54" s="5">
        <v>41</v>
      </c>
      <c r="D54" s="5">
        <v>34.2</v>
      </c>
      <c r="E54" s="7">
        <f t="shared" si="1"/>
        <v>119.88</v>
      </c>
      <c r="F54" s="5" t="s">
        <v>7</v>
      </c>
      <c r="G54" s="7" t="s">
        <v>7</v>
      </c>
      <c r="H54" s="5" t="s">
        <v>7</v>
      </c>
      <c r="I54" s="5" t="s">
        <v>7</v>
      </c>
      <c r="J54" s="5" t="s">
        <v>7</v>
      </c>
      <c r="K54" s="5" t="s">
        <v>7</v>
      </c>
    </row>
    <row r="55" spans="1:11" s="12" customFormat="1" ht="60">
      <c r="A55" s="12" t="s">
        <v>54</v>
      </c>
      <c r="B55" s="13" t="s">
        <v>6</v>
      </c>
      <c r="C55" s="5">
        <v>16</v>
      </c>
      <c r="D55" s="5">
        <v>15.2</v>
      </c>
      <c r="E55" s="7">
        <f t="shared" si="1"/>
        <v>105.26</v>
      </c>
      <c r="F55" s="5" t="s">
        <v>7</v>
      </c>
      <c r="G55" s="7" t="s">
        <v>7</v>
      </c>
      <c r="H55" s="5" t="s">
        <v>7</v>
      </c>
      <c r="I55" s="5" t="s">
        <v>7</v>
      </c>
      <c r="J55" s="5" t="s">
        <v>7</v>
      </c>
      <c r="K55" s="5" t="s">
        <v>7</v>
      </c>
    </row>
    <row r="56" spans="1:11" s="12" customFormat="1" ht="40.5" customHeight="1">
      <c r="A56" s="12" t="s">
        <v>55</v>
      </c>
      <c r="B56" s="5" t="s">
        <v>56</v>
      </c>
      <c r="C56" s="54">
        <v>36.3</v>
      </c>
      <c r="D56" s="5">
        <v>35.5</v>
      </c>
      <c r="E56" s="7">
        <f t="shared" si="1"/>
        <v>102.25</v>
      </c>
      <c r="F56" s="5" t="s">
        <v>7</v>
      </c>
      <c r="G56" s="7" t="s">
        <v>7</v>
      </c>
      <c r="H56" s="5" t="s">
        <v>7</v>
      </c>
      <c r="I56" s="5" t="s">
        <v>7</v>
      </c>
      <c r="J56" s="5" t="s">
        <v>7</v>
      </c>
      <c r="K56" s="5" t="s">
        <v>7</v>
      </c>
    </row>
    <row r="57" spans="1:11" s="12" customFormat="1" ht="73.5" customHeight="1">
      <c r="A57" s="4" t="s">
        <v>41</v>
      </c>
      <c r="B57" s="4" t="s">
        <v>6</v>
      </c>
      <c r="C57" s="5">
        <v>100</v>
      </c>
      <c r="D57" s="5">
        <v>100</v>
      </c>
      <c r="E57" s="7">
        <f t="shared" si="1"/>
        <v>100</v>
      </c>
      <c r="F57" s="5" t="s">
        <v>7</v>
      </c>
      <c r="G57" s="7" t="s">
        <v>7</v>
      </c>
      <c r="H57" s="5" t="s">
        <v>7</v>
      </c>
      <c r="I57" s="5" t="s">
        <v>7</v>
      </c>
      <c r="J57" s="5" t="s">
        <v>7</v>
      </c>
      <c r="K57" s="5" t="s">
        <v>7</v>
      </c>
    </row>
    <row r="58" spans="1:11" s="12" customFormat="1" ht="96">
      <c r="A58" s="4" t="s">
        <v>62</v>
      </c>
      <c r="B58" s="4" t="s">
        <v>6</v>
      </c>
      <c r="C58" s="5">
        <v>100</v>
      </c>
      <c r="D58" s="5">
        <v>100</v>
      </c>
      <c r="E58" s="7">
        <f t="shared" si="1"/>
        <v>100</v>
      </c>
      <c r="F58" s="5" t="s">
        <v>7</v>
      </c>
      <c r="G58" s="7" t="s">
        <v>7</v>
      </c>
      <c r="H58" s="5" t="s">
        <v>7</v>
      </c>
      <c r="I58" s="5" t="s">
        <v>7</v>
      </c>
      <c r="J58" s="5" t="s">
        <v>7</v>
      </c>
      <c r="K58" s="5" t="s">
        <v>7</v>
      </c>
    </row>
    <row r="59" spans="1:11" s="12" customFormat="1" ht="72">
      <c r="A59" s="4" t="s">
        <v>43</v>
      </c>
      <c r="B59" s="4" t="s">
        <v>6</v>
      </c>
      <c r="C59" s="5">
        <v>100</v>
      </c>
      <c r="D59" s="5">
        <v>100</v>
      </c>
      <c r="E59" s="7">
        <f t="shared" si="1"/>
        <v>100</v>
      </c>
      <c r="F59" s="5" t="s">
        <v>7</v>
      </c>
      <c r="G59" s="7" t="s">
        <v>7</v>
      </c>
      <c r="H59" s="5" t="s">
        <v>7</v>
      </c>
      <c r="I59" s="5" t="s">
        <v>7</v>
      </c>
      <c r="J59" s="5" t="s">
        <v>7</v>
      </c>
      <c r="K59" s="5" t="s">
        <v>7</v>
      </c>
    </row>
    <row r="60" spans="1:11" s="12" customFormat="1" ht="75.75" customHeight="1">
      <c r="A60" s="4" t="s">
        <v>44</v>
      </c>
      <c r="B60" s="4" t="s">
        <v>6</v>
      </c>
      <c r="C60" s="5">
        <v>100</v>
      </c>
      <c r="D60" s="5">
        <v>100</v>
      </c>
      <c r="E60" s="7">
        <f t="shared" si="1"/>
        <v>100</v>
      </c>
      <c r="F60" s="5" t="s">
        <v>7</v>
      </c>
      <c r="G60" s="7" t="s">
        <v>7</v>
      </c>
      <c r="H60" s="5" t="s">
        <v>7</v>
      </c>
      <c r="I60" s="5" t="s">
        <v>7</v>
      </c>
      <c r="J60" s="5" t="s">
        <v>7</v>
      </c>
      <c r="K60" s="5" t="s">
        <v>7</v>
      </c>
    </row>
    <row r="61" spans="1:11" s="11" customFormat="1" ht="61.5" customHeight="1">
      <c r="A61" s="4" t="s">
        <v>61</v>
      </c>
      <c r="B61" s="4" t="s">
        <v>6</v>
      </c>
      <c r="C61" s="5">
        <v>100</v>
      </c>
      <c r="D61" s="5">
        <v>100</v>
      </c>
      <c r="E61" s="7">
        <f>IF(C61&gt;D61,C61/D61,D61/C61)*100</f>
        <v>100</v>
      </c>
      <c r="F61" s="5" t="s">
        <v>7</v>
      </c>
      <c r="G61" s="7" t="s">
        <v>7</v>
      </c>
      <c r="H61" s="5" t="s">
        <v>7</v>
      </c>
      <c r="I61" s="5" t="s">
        <v>7</v>
      </c>
      <c r="J61" s="5" t="s">
        <v>7</v>
      </c>
      <c r="K61" s="5" t="s">
        <v>7</v>
      </c>
    </row>
    <row r="62" spans="1:11" s="12" customFormat="1" ht="26.25" customHeight="1">
      <c r="A62" s="31" t="s">
        <v>57</v>
      </c>
      <c r="B62" s="4"/>
      <c r="C62" s="5"/>
      <c r="D62" s="5"/>
      <c r="E62" s="7"/>
      <c r="F62" s="5"/>
      <c r="G62" s="7"/>
      <c r="H62" s="5"/>
      <c r="I62" s="5"/>
      <c r="J62" s="5"/>
      <c r="K62" s="5"/>
    </row>
    <row r="63" spans="1:11" s="12" customFormat="1" ht="29.25" customHeight="1">
      <c r="A63" s="31" t="s">
        <v>58</v>
      </c>
      <c r="B63" s="13" t="s">
        <v>63</v>
      </c>
      <c r="C63" s="20">
        <v>18503</v>
      </c>
      <c r="D63" s="8">
        <v>19017</v>
      </c>
      <c r="E63" s="7">
        <f>IF(C63&gt;D63,C63/D63,D63/C63)*100</f>
        <v>102.78</v>
      </c>
      <c r="F63" s="5" t="s">
        <v>7</v>
      </c>
      <c r="G63" s="7" t="s">
        <v>7</v>
      </c>
      <c r="H63" s="5" t="s">
        <v>7</v>
      </c>
      <c r="I63" s="5" t="s">
        <v>7</v>
      </c>
      <c r="J63" s="5" t="s">
        <v>7</v>
      </c>
      <c r="K63" s="5" t="s">
        <v>7</v>
      </c>
    </row>
    <row r="64" spans="1:11" s="12" customFormat="1" ht="24">
      <c r="A64" s="12" t="s">
        <v>59</v>
      </c>
      <c r="B64" s="13" t="s">
        <v>63</v>
      </c>
      <c r="C64" s="20">
        <v>22590</v>
      </c>
      <c r="D64" s="8">
        <v>23565</v>
      </c>
      <c r="E64" s="7">
        <f>IF(C64&gt;D64,C64/D64,D64/C64)*100</f>
        <v>104.32</v>
      </c>
      <c r="F64" s="5" t="s">
        <v>7</v>
      </c>
      <c r="G64" s="7" t="s">
        <v>7</v>
      </c>
      <c r="H64" s="5" t="s">
        <v>7</v>
      </c>
      <c r="I64" s="5" t="s">
        <v>7</v>
      </c>
      <c r="J64" s="5" t="s">
        <v>7</v>
      </c>
      <c r="K64" s="5" t="s">
        <v>7</v>
      </c>
    </row>
    <row r="65" spans="1:11" s="12" customFormat="1" ht="12">
      <c r="A65" s="12" t="s">
        <v>60</v>
      </c>
      <c r="B65" s="13" t="s">
        <v>63</v>
      </c>
      <c r="C65" s="20">
        <v>24325</v>
      </c>
      <c r="D65" s="8">
        <v>24853</v>
      </c>
      <c r="E65" s="7">
        <f>IF(C65&gt;D65,C65/D65,D65/C65)*100</f>
        <v>102.17</v>
      </c>
      <c r="F65" s="5" t="s">
        <v>7</v>
      </c>
      <c r="G65" s="7" t="s">
        <v>7</v>
      </c>
      <c r="H65" s="5" t="s">
        <v>7</v>
      </c>
      <c r="I65" s="5" t="s">
        <v>7</v>
      </c>
      <c r="J65" s="5" t="s">
        <v>7</v>
      </c>
      <c r="K65" s="5" t="s">
        <v>7</v>
      </c>
    </row>
    <row r="66" spans="1:11" s="12" customFormat="1" ht="60">
      <c r="A66" s="12" t="s">
        <v>70</v>
      </c>
      <c r="B66" s="32" t="s">
        <v>71</v>
      </c>
      <c r="C66" s="20">
        <v>102</v>
      </c>
      <c r="D66" s="20">
        <v>103</v>
      </c>
      <c r="E66" s="7">
        <f>IF(C66&gt;D66,C66/D66,D66/C66)*100</f>
        <v>100.98</v>
      </c>
      <c r="F66" s="5" t="s">
        <v>7</v>
      </c>
      <c r="G66" s="7" t="s">
        <v>7</v>
      </c>
      <c r="H66" s="5" t="s">
        <v>7</v>
      </c>
      <c r="I66" s="5" t="s">
        <v>7</v>
      </c>
      <c r="J66" s="5" t="s">
        <v>7</v>
      </c>
      <c r="K66" s="5" t="s">
        <v>7</v>
      </c>
    </row>
    <row r="67" spans="1:11" s="12" customFormat="1" ht="120">
      <c r="A67" s="12" t="s">
        <v>73</v>
      </c>
      <c r="B67" s="32" t="s">
        <v>6</v>
      </c>
      <c r="C67" s="5">
        <v>100</v>
      </c>
      <c r="D67" s="5">
        <v>100</v>
      </c>
      <c r="E67" s="7">
        <f>IF(C67&gt;D67,C67/D67,D67/C67)*100</f>
        <v>100</v>
      </c>
      <c r="F67" s="5" t="s">
        <v>7</v>
      </c>
      <c r="G67" s="7" t="s">
        <v>7</v>
      </c>
      <c r="H67" s="5" t="s">
        <v>7</v>
      </c>
      <c r="I67" s="5" t="s">
        <v>7</v>
      </c>
      <c r="J67" s="5" t="s">
        <v>7</v>
      </c>
      <c r="K67" s="5" t="s">
        <v>7</v>
      </c>
    </row>
    <row r="68" spans="1:11" s="12" customFormat="1" ht="52.5" customHeight="1">
      <c r="A68" s="12" t="s">
        <v>78</v>
      </c>
      <c r="B68" s="32" t="s">
        <v>6</v>
      </c>
      <c r="C68" s="5" t="s">
        <v>79</v>
      </c>
      <c r="D68" s="5">
        <v>4.1</v>
      </c>
      <c r="E68" s="7">
        <v>100</v>
      </c>
      <c r="F68" s="5"/>
      <c r="G68" s="7"/>
      <c r="H68" s="5"/>
      <c r="I68" s="5"/>
      <c r="J68" s="5"/>
      <c r="K68" s="5"/>
    </row>
    <row r="69" spans="1:11" s="12" customFormat="1" ht="12">
      <c r="A69" s="13" t="s">
        <v>20</v>
      </c>
      <c r="B69" s="13" t="s">
        <v>9</v>
      </c>
      <c r="C69" s="33" t="s">
        <v>7</v>
      </c>
      <c r="D69" s="33" t="s">
        <v>7</v>
      </c>
      <c r="E69" s="33" t="s">
        <v>7</v>
      </c>
      <c r="F69" s="21">
        <f>AVERAGE(E45:E68)</f>
        <v>103.07</v>
      </c>
      <c r="G69" s="43">
        <v>4319202.227</v>
      </c>
      <c r="H69" s="37">
        <f>G69/G43</f>
        <v>0.9908</v>
      </c>
      <c r="I69" s="33" t="s">
        <v>7</v>
      </c>
      <c r="J69" s="33" t="s">
        <v>7</v>
      </c>
      <c r="K69" s="33" t="s">
        <v>7</v>
      </c>
    </row>
    <row r="70" spans="1:11" s="12" customFormat="1" ht="12.75" customHeight="1">
      <c r="A70" s="77" t="s">
        <v>19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</row>
    <row r="71" spans="1:11" s="12" customFormat="1" ht="39" customHeight="1">
      <c r="A71" s="4" t="s">
        <v>39</v>
      </c>
      <c r="B71" s="13" t="s">
        <v>6</v>
      </c>
      <c r="C71" s="5">
        <v>90</v>
      </c>
      <c r="D71" s="5">
        <v>90</v>
      </c>
      <c r="E71" s="7">
        <f>IF(C71&gt;D71,C71/D71,D71/C71)*100</f>
        <v>100</v>
      </c>
      <c r="F71" s="5" t="s">
        <v>7</v>
      </c>
      <c r="G71" s="7" t="s">
        <v>7</v>
      </c>
      <c r="H71" s="5" t="s">
        <v>7</v>
      </c>
      <c r="I71" s="5" t="s">
        <v>7</v>
      </c>
      <c r="J71" s="5" t="s">
        <v>7</v>
      </c>
      <c r="K71" s="5" t="s">
        <v>7</v>
      </c>
    </row>
    <row r="72" spans="1:11" s="12" customFormat="1" ht="12">
      <c r="A72" s="13" t="s">
        <v>21</v>
      </c>
      <c r="B72" s="13" t="s">
        <v>9</v>
      </c>
      <c r="C72" s="33" t="s">
        <v>7</v>
      </c>
      <c r="D72" s="33" t="s">
        <v>7</v>
      </c>
      <c r="E72" s="33" t="s">
        <v>7</v>
      </c>
      <c r="F72" s="21">
        <f>AVERAGE(E71:E71)</f>
        <v>100</v>
      </c>
      <c r="G72" s="21">
        <f>G43-G69</f>
        <v>39956.2</v>
      </c>
      <c r="H72" s="37">
        <f>G72/G43</f>
        <v>0.0092</v>
      </c>
      <c r="I72" s="33" t="s">
        <v>7</v>
      </c>
      <c r="J72" s="33" t="s">
        <v>7</v>
      </c>
      <c r="K72" s="33" t="s">
        <v>7</v>
      </c>
    </row>
    <row r="73" spans="1:11" s="35" customFormat="1" ht="12">
      <c r="A73" s="38"/>
      <c r="B73" s="38"/>
      <c r="C73" s="39"/>
      <c r="D73" s="39"/>
      <c r="E73" s="39"/>
      <c r="F73" s="39"/>
      <c r="G73" s="40"/>
      <c r="H73" s="39"/>
      <c r="I73" s="39"/>
      <c r="J73" s="39"/>
      <c r="K73" s="39"/>
    </row>
    <row r="74" spans="1:11" ht="12.75">
      <c r="A74" s="35"/>
      <c r="B74" s="35"/>
      <c r="C74" s="35"/>
      <c r="D74" s="35"/>
      <c r="E74" s="35"/>
      <c r="F74" s="35"/>
      <c r="G74" s="41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41"/>
      <c r="H75" s="35"/>
      <c r="I75" s="35"/>
      <c r="J75" s="35"/>
      <c r="K75" s="35"/>
    </row>
    <row r="76" spans="1:11" ht="17.25" customHeight="1">
      <c r="A76" s="35" t="s">
        <v>72</v>
      </c>
      <c r="B76" s="35"/>
      <c r="C76" s="35"/>
      <c r="D76" s="35"/>
      <c r="E76" s="35"/>
      <c r="F76" s="35"/>
      <c r="G76" s="41"/>
      <c r="H76" s="35" t="s">
        <v>76</v>
      </c>
      <c r="I76" s="35"/>
      <c r="J76" s="35"/>
      <c r="K76" s="35"/>
    </row>
    <row r="77" spans="7:8" s="35" customFormat="1" ht="12">
      <c r="G77" s="41"/>
      <c r="H77" s="42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41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41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  <row r="88" spans="1:11" ht="12.75">
      <c r="A88" s="35"/>
      <c r="B88" s="35"/>
      <c r="C88" s="35"/>
      <c r="D88" s="35"/>
      <c r="E88" s="35"/>
      <c r="F88" s="35"/>
      <c r="G88" s="41"/>
      <c r="H88" s="35"/>
      <c r="I88" s="35"/>
      <c r="J88" s="35"/>
      <c r="K88" s="35"/>
    </row>
    <row r="89" spans="1:11" ht="12.75">
      <c r="A89" s="35"/>
      <c r="B89" s="35"/>
      <c r="C89" s="35"/>
      <c r="D89" s="35"/>
      <c r="E89" s="35"/>
      <c r="F89" s="35"/>
      <c r="G89" s="41"/>
      <c r="H89" s="35"/>
      <c r="I89" s="35"/>
      <c r="J89" s="35"/>
      <c r="K89" s="35"/>
    </row>
    <row r="90" spans="1:11" ht="12.75">
      <c r="A90" s="35"/>
      <c r="B90" s="35"/>
      <c r="C90" s="35"/>
      <c r="D90" s="35"/>
      <c r="E90" s="35"/>
      <c r="F90" s="35"/>
      <c r="G90" s="41"/>
      <c r="H90" s="35"/>
      <c r="I90" s="35"/>
      <c r="J90" s="35"/>
      <c r="K90" s="35"/>
    </row>
    <row r="91" spans="1:11" ht="12.75">
      <c r="A91" s="35"/>
      <c r="B91" s="35"/>
      <c r="C91" s="35"/>
      <c r="D91" s="35"/>
      <c r="E91" s="35"/>
      <c r="F91" s="35"/>
      <c r="G91" s="41"/>
      <c r="H91" s="35"/>
      <c r="I91" s="35"/>
      <c r="J91" s="35"/>
      <c r="K91" s="35"/>
    </row>
    <row r="92" spans="1:11" ht="12.75">
      <c r="A92" s="35"/>
      <c r="B92" s="35"/>
      <c r="C92" s="35"/>
      <c r="D92" s="35"/>
      <c r="E92" s="35"/>
      <c r="F92" s="35"/>
      <c r="G92" s="41"/>
      <c r="H92" s="35"/>
      <c r="I92" s="35"/>
      <c r="J92" s="35"/>
      <c r="K92" s="35"/>
    </row>
    <row r="93" spans="1:11" ht="12.75">
      <c r="A93" s="35"/>
      <c r="B93" s="35"/>
      <c r="C93" s="35"/>
      <c r="D93" s="35"/>
      <c r="E93" s="35"/>
      <c r="F93" s="35"/>
      <c r="G93" s="41"/>
      <c r="H93" s="35"/>
      <c r="I93" s="35"/>
      <c r="J93" s="35"/>
      <c r="K93" s="35"/>
    </row>
    <row r="94" spans="1:11" ht="12.75">
      <c r="A94" s="35"/>
      <c r="B94" s="35"/>
      <c r="C94" s="35"/>
      <c r="D94" s="35"/>
      <c r="E94" s="35"/>
      <c r="F94" s="35"/>
      <c r="G94" s="41"/>
      <c r="H94" s="35"/>
      <c r="I94" s="35"/>
      <c r="J94" s="35"/>
      <c r="K94" s="35"/>
    </row>
    <row r="95" spans="1:11" ht="12.75">
      <c r="A95" s="35"/>
      <c r="B95" s="35"/>
      <c r="C95" s="35"/>
      <c r="D95" s="35"/>
      <c r="E95" s="35"/>
      <c r="F95" s="35"/>
      <c r="G95" s="41"/>
      <c r="H95" s="35"/>
      <c r="I95" s="35"/>
      <c r="J95" s="35"/>
      <c r="K95" s="35"/>
    </row>
    <row r="96" spans="1:11" ht="12.75">
      <c r="A96" s="35"/>
      <c r="B96" s="35"/>
      <c r="C96" s="35"/>
      <c r="D96" s="35"/>
      <c r="E96" s="35"/>
      <c r="F96" s="35"/>
      <c r="G96" s="41"/>
      <c r="H96" s="35"/>
      <c r="I96" s="35"/>
      <c r="J96" s="35"/>
      <c r="K96" s="35"/>
    </row>
    <row r="97" spans="1:11" ht="12.75">
      <c r="A97" s="35"/>
      <c r="B97" s="35"/>
      <c r="C97" s="35"/>
      <c r="D97" s="35"/>
      <c r="E97" s="35"/>
      <c r="F97" s="35"/>
      <c r="G97" s="41"/>
      <c r="H97" s="35"/>
      <c r="I97" s="35"/>
      <c r="J97" s="35"/>
      <c r="K97" s="35"/>
    </row>
    <row r="98" spans="1:11" ht="12.75">
      <c r="A98" s="35"/>
      <c r="B98" s="35"/>
      <c r="C98" s="35"/>
      <c r="D98" s="35"/>
      <c r="E98" s="35"/>
      <c r="F98" s="35"/>
      <c r="G98" s="41"/>
      <c r="H98" s="35"/>
      <c r="I98" s="35"/>
      <c r="J98" s="35"/>
      <c r="K98" s="35"/>
    </row>
    <row r="99" spans="1:11" ht="12.75">
      <c r="A99" s="35"/>
      <c r="B99" s="35"/>
      <c r="C99" s="35"/>
      <c r="D99" s="35"/>
      <c r="E99" s="35"/>
      <c r="F99" s="35"/>
      <c r="G99" s="41"/>
      <c r="H99" s="35"/>
      <c r="I99" s="35"/>
      <c r="J99" s="35"/>
      <c r="K99" s="35"/>
    </row>
    <row r="100" spans="1:11" ht="12.75">
      <c r="A100" s="35"/>
      <c r="B100" s="35"/>
      <c r="C100" s="35"/>
      <c r="D100" s="35"/>
      <c r="E100" s="35"/>
      <c r="F100" s="35"/>
      <c r="G100" s="41"/>
      <c r="H100" s="35"/>
      <c r="I100" s="35"/>
      <c r="J100" s="35"/>
      <c r="K100" s="35"/>
    </row>
    <row r="101" spans="1:11" ht="12.75">
      <c r="A101" s="35"/>
      <c r="B101" s="35"/>
      <c r="C101" s="35"/>
      <c r="D101" s="35"/>
      <c r="E101" s="35"/>
      <c r="F101" s="35"/>
      <c r="G101" s="41"/>
      <c r="H101" s="35"/>
      <c r="I101" s="35"/>
      <c r="J101" s="35"/>
      <c r="K101" s="35"/>
    </row>
    <row r="102" spans="1:11" ht="12.75">
      <c r="A102" s="35"/>
      <c r="B102" s="35"/>
      <c r="C102" s="35"/>
      <c r="D102" s="35"/>
      <c r="E102" s="35"/>
      <c r="F102" s="35"/>
      <c r="G102" s="41"/>
      <c r="H102" s="35"/>
      <c r="I102" s="35"/>
      <c r="J102" s="35"/>
      <c r="K102" s="35"/>
    </row>
    <row r="103" spans="1:11" ht="12.75">
      <c r="A103" s="35"/>
      <c r="B103" s="35"/>
      <c r="C103" s="35"/>
      <c r="D103" s="35"/>
      <c r="E103" s="35"/>
      <c r="F103" s="35"/>
      <c r="G103" s="41"/>
      <c r="H103" s="35"/>
      <c r="I103" s="35"/>
      <c r="J103" s="35"/>
      <c r="K103" s="35"/>
    </row>
    <row r="104" spans="1:11" ht="12.75">
      <c r="A104" s="35"/>
      <c r="B104" s="35"/>
      <c r="C104" s="35"/>
      <c r="D104" s="35"/>
      <c r="E104" s="35"/>
      <c r="F104" s="35"/>
      <c r="G104" s="41"/>
      <c r="H104" s="35"/>
      <c r="I104" s="35"/>
      <c r="J104" s="35"/>
      <c r="K104" s="35"/>
    </row>
    <row r="105" spans="1:11" ht="12.75">
      <c r="A105" s="35"/>
      <c r="B105" s="35"/>
      <c r="C105" s="35"/>
      <c r="D105" s="35"/>
      <c r="E105" s="35"/>
      <c r="F105" s="35"/>
      <c r="G105" s="41"/>
      <c r="H105" s="35"/>
      <c r="I105" s="35"/>
      <c r="J105" s="35"/>
      <c r="K105" s="35"/>
    </row>
    <row r="106" spans="1:11" ht="12.75">
      <c r="A106" s="35"/>
      <c r="B106" s="35"/>
      <c r="C106" s="35"/>
      <c r="D106" s="35"/>
      <c r="E106" s="35"/>
      <c r="F106" s="35"/>
      <c r="G106" s="41"/>
      <c r="H106" s="35"/>
      <c r="I106" s="35"/>
      <c r="J106" s="35"/>
      <c r="K106" s="35"/>
    </row>
    <row r="107" spans="1:11" ht="12.75">
      <c r="A107" s="35"/>
      <c r="B107" s="35"/>
      <c r="C107" s="35"/>
      <c r="D107" s="35"/>
      <c r="E107" s="35"/>
      <c r="F107" s="35"/>
      <c r="G107" s="41"/>
      <c r="H107" s="35"/>
      <c r="I107" s="35"/>
      <c r="J107" s="35"/>
      <c r="K107" s="35"/>
    </row>
    <row r="108" spans="1:11" ht="12.75">
      <c r="A108" s="35"/>
      <c r="B108" s="35"/>
      <c r="C108" s="35"/>
      <c r="D108" s="35"/>
      <c r="E108" s="35"/>
      <c r="F108" s="35"/>
      <c r="G108" s="41"/>
      <c r="H108" s="35"/>
      <c r="I108" s="35"/>
      <c r="J108" s="35"/>
      <c r="K108" s="35"/>
    </row>
    <row r="109" spans="1:11" ht="12.75">
      <c r="A109" s="35"/>
      <c r="B109" s="35"/>
      <c r="C109" s="35"/>
      <c r="D109" s="35"/>
      <c r="E109" s="35"/>
      <c r="F109" s="35"/>
      <c r="G109" s="41"/>
      <c r="H109" s="35"/>
      <c r="I109" s="35"/>
      <c r="J109" s="35"/>
      <c r="K109" s="35"/>
    </row>
    <row r="110" spans="1:11" ht="12.75">
      <c r="A110" s="35"/>
      <c r="B110" s="35"/>
      <c r="C110" s="35"/>
      <c r="D110" s="35"/>
      <c r="E110" s="35"/>
      <c r="F110" s="35"/>
      <c r="G110" s="41"/>
      <c r="H110" s="35"/>
      <c r="I110" s="35"/>
      <c r="J110" s="35"/>
      <c r="K110" s="35"/>
    </row>
    <row r="111" spans="1:11" ht="12.75">
      <c r="A111" s="35"/>
      <c r="B111" s="35"/>
      <c r="C111" s="35"/>
      <c r="D111" s="35"/>
      <c r="E111" s="35"/>
      <c r="F111" s="35"/>
      <c r="G111" s="41"/>
      <c r="H111" s="35"/>
      <c r="I111" s="35"/>
      <c r="J111" s="35"/>
      <c r="K111" s="35"/>
    </row>
    <row r="112" spans="1:11" ht="12.75">
      <c r="A112" s="35"/>
      <c r="B112" s="35"/>
      <c r="C112" s="35"/>
      <c r="D112" s="35"/>
      <c r="E112" s="35"/>
      <c r="F112" s="35"/>
      <c r="G112" s="41"/>
      <c r="H112" s="35"/>
      <c r="I112" s="35"/>
      <c r="J112" s="35"/>
      <c r="K112" s="35"/>
    </row>
  </sheetData>
  <sheetProtection/>
  <mergeCells count="21">
    <mergeCell ref="F1:K1"/>
    <mergeCell ref="H2:K2"/>
    <mergeCell ref="H3:K3"/>
    <mergeCell ref="H4:K4"/>
    <mergeCell ref="A6:K6"/>
    <mergeCell ref="A7:K7"/>
    <mergeCell ref="A70:K70"/>
    <mergeCell ref="I11:I14"/>
    <mergeCell ref="F11:F14"/>
    <mergeCell ref="A44:K44"/>
    <mergeCell ref="C11:C14"/>
    <mergeCell ref="A16:K16"/>
    <mergeCell ref="A8:K8"/>
    <mergeCell ref="A11:A14"/>
    <mergeCell ref="B11:B14"/>
    <mergeCell ref="D11:D14"/>
    <mergeCell ref="H11:H14"/>
    <mergeCell ref="J11:J14"/>
    <mergeCell ref="G11:G14"/>
    <mergeCell ref="K11:K14"/>
    <mergeCell ref="E11:E14"/>
  </mergeCells>
  <printOptions/>
  <pageMargins left="0.1968503937007874" right="0.1968503937007874" top="0.31" bottom="0.16" header="0.3" footer="0"/>
  <pageSetup fitToHeight="0" horizontalDpi="600" verticalDpi="600" orientation="landscape" paperSize="9" scale="86" r:id="rId2"/>
  <rowBreaks count="1" manualBreakCount="1">
    <brk id="57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89"/>
  <sheetViews>
    <sheetView view="pageBreakPreview" zoomScaleSheetLayoutView="100" zoomScalePageLayoutView="0" workbookViewId="0" topLeftCell="A37">
      <selection activeCell="D39" sqref="D39:D41"/>
    </sheetView>
  </sheetViews>
  <sheetFormatPr defaultColWidth="9.140625" defaultRowHeight="12.75"/>
  <cols>
    <col min="1" max="1" width="48.8515625" style="22" customWidth="1"/>
    <col min="2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4.851562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3.5" customHeight="1">
      <c r="F1" s="72" t="s">
        <v>74</v>
      </c>
      <c r="G1" s="72"/>
      <c r="H1" s="72"/>
      <c r="I1" s="72"/>
      <c r="J1" s="72"/>
      <c r="K1" s="72"/>
    </row>
    <row r="2" spans="6:12" ht="14.25" customHeight="1">
      <c r="F2" s="45"/>
      <c r="G2" s="45"/>
      <c r="H2" s="73" t="s">
        <v>67</v>
      </c>
      <c r="I2" s="73"/>
      <c r="J2" s="73"/>
      <c r="K2" s="73"/>
      <c r="L2" s="44"/>
    </row>
    <row r="3" spans="6:12" ht="13.5" customHeight="1">
      <c r="F3" s="45"/>
      <c r="G3" s="45"/>
      <c r="H3" s="74" t="s">
        <v>66</v>
      </c>
      <c r="I3" s="74"/>
      <c r="J3" s="74"/>
      <c r="K3" s="74"/>
      <c r="L3" s="44"/>
    </row>
    <row r="4" spans="6:12" ht="12.75" customHeight="1">
      <c r="F4" s="45"/>
      <c r="G4" s="45"/>
      <c r="H4" s="82"/>
      <c r="I4" s="82"/>
      <c r="J4" s="82"/>
      <c r="K4" s="82"/>
      <c r="L4" s="44"/>
    </row>
    <row r="5" ht="16.5" customHeight="1"/>
    <row r="6" spans="1:11" ht="14.25">
      <c r="A6" s="76" t="s">
        <v>11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4.25">
      <c r="A7" s="76" t="s">
        <v>17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4.25">
      <c r="A8" s="76" t="s">
        <v>27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10" spans="1:11" ht="32.25" customHeight="1">
      <c r="A10" s="81" t="s">
        <v>0</v>
      </c>
      <c r="B10" s="81" t="s">
        <v>1</v>
      </c>
      <c r="C10" s="75" t="s">
        <v>2</v>
      </c>
      <c r="D10" s="75" t="s">
        <v>3</v>
      </c>
      <c r="E10" s="75" t="s">
        <v>4</v>
      </c>
      <c r="F10" s="75" t="s">
        <v>5</v>
      </c>
      <c r="G10" s="80" t="s">
        <v>22</v>
      </c>
      <c r="H10" s="75" t="s">
        <v>23</v>
      </c>
      <c r="I10" s="75" t="s">
        <v>24</v>
      </c>
      <c r="J10" s="75" t="s">
        <v>25</v>
      </c>
      <c r="K10" s="75" t="s">
        <v>26</v>
      </c>
    </row>
    <row r="11" spans="1:11" ht="33.75" customHeight="1">
      <c r="A11" s="81"/>
      <c r="B11" s="81"/>
      <c r="C11" s="75"/>
      <c r="D11" s="75"/>
      <c r="E11" s="75"/>
      <c r="F11" s="75"/>
      <c r="G11" s="80"/>
      <c r="H11" s="75"/>
      <c r="I11" s="75"/>
      <c r="J11" s="75"/>
      <c r="K11" s="75"/>
    </row>
    <row r="12" spans="1:11" ht="18.75" customHeight="1" hidden="1">
      <c r="A12" s="81"/>
      <c r="B12" s="81"/>
      <c r="C12" s="75"/>
      <c r="D12" s="75"/>
      <c r="E12" s="75"/>
      <c r="F12" s="75"/>
      <c r="G12" s="80"/>
      <c r="H12" s="75"/>
      <c r="I12" s="75"/>
      <c r="J12" s="75"/>
      <c r="K12" s="75"/>
    </row>
    <row r="13" spans="1:11" ht="60" customHeight="1">
      <c r="A13" s="81"/>
      <c r="B13" s="81"/>
      <c r="C13" s="75"/>
      <c r="D13" s="75"/>
      <c r="E13" s="75"/>
      <c r="F13" s="75"/>
      <c r="G13" s="80"/>
      <c r="H13" s="75"/>
      <c r="I13" s="75"/>
      <c r="J13" s="75"/>
      <c r="K13" s="75"/>
    </row>
    <row r="14" spans="1:11" ht="12.7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  <c r="H14" s="24">
        <v>8</v>
      </c>
      <c r="I14" s="24">
        <v>9</v>
      </c>
      <c r="J14" s="24">
        <v>10</v>
      </c>
      <c r="K14" s="24">
        <v>11</v>
      </c>
    </row>
    <row r="15" spans="1:11" s="35" customFormat="1" ht="12.75" customHeight="1">
      <c r="A15" s="78" t="s">
        <v>34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4" s="35" customFormat="1" ht="42.75" customHeight="1">
      <c r="A16" s="4" t="s">
        <v>81</v>
      </c>
      <c r="B16" s="4" t="s">
        <v>84</v>
      </c>
      <c r="C16" s="3">
        <v>846</v>
      </c>
      <c r="D16" s="3">
        <v>850</v>
      </c>
      <c r="E16" s="5" t="s">
        <v>7</v>
      </c>
      <c r="F16" s="5" t="s">
        <v>7</v>
      </c>
      <c r="G16" s="7" t="s">
        <v>7</v>
      </c>
      <c r="H16" s="5" t="s">
        <v>7</v>
      </c>
      <c r="I16" s="5" t="s">
        <v>7</v>
      </c>
      <c r="J16" s="26">
        <f>IF(C16&gt;D16,C16/D16,D16/C16)*100</f>
        <v>100.47</v>
      </c>
      <c r="K16" s="5" t="s">
        <v>7</v>
      </c>
      <c r="N16" s="48"/>
    </row>
    <row r="17" spans="1:14" s="35" customFormat="1" ht="56.25" customHeight="1">
      <c r="A17" s="4" t="s">
        <v>90</v>
      </c>
      <c r="B17" s="56" t="s">
        <v>6</v>
      </c>
      <c r="C17" s="3">
        <v>100</v>
      </c>
      <c r="D17" s="3">
        <v>100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6">
        <f>IF(C17&gt;D17,C17/D17,D17/C17)*100</f>
        <v>100</v>
      </c>
      <c r="K17" s="5" t="s">
        <v>7</v>
      </c>
      <c r="N17" s="48"/>
    </row>
    <row r="18" spans="1:14" s="35" customFormat="1" ht="41.25" customHeight="1">
      <c r="A18" s="4" t="s">
        <v>87</v>
      </c>
      <c r="B18" s="56" t="s">
        <v>6</v>
      </c>
      <c r="C18" s="3">
        <v>97.4</v>
      </c>
      <c r="D18" s="3">
        <v>97.4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6">
        <f>IF(C18&gt;D18,C18/D18,D18/C18)*100</f>
        <v>100</v>
      </c>
      <c r="K18" s="5" t="s">
        <v>7</v>
      </c>
      <c r="N18" s="48"/>
    </row>
    <row r="19" spans="1:14" s="35" customFormat="1" ht="76.5" customHeight="1">
      <c r="A19" s="4" t="s">
        <v>83</v>
      </c>
      <c r="B19" s="56" t="s">
        <v>6</v>
      </c>
      <c r="C19" s="3">
        <v>38.8</v>
      </c>
      <c r="D19" s="3">
        <v>37.3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6">
        <f>IF(C19&gt;D19,C19/D19,D19/C19)*100</f>
        <v>104.02</v>
      </c>
      <c r="K19" s="5" t="s">
        <v>7</v>
      </c>
      <c r="N19" s="48"/>
    </row>
    <row r="20" spans="1:14" s="35" customFormat="1" ht="12">
      <c r="A20" s="13" t="s">
        <v>8</v>
      </c>
      <c r="B20" s="13" t="s">
        <v>9</v>
      </c>
      <c r="C20" s="33" t="s">
        <v>7</v>
      </c>
      <c r="D20" s="33" t="s">
        <v>7</v>
      </c>
      <c r="E20" s="33" t="s">
        <v>7</v>
      </c>
      <c r="F20" s="33" t="s">
        <v>7</v>
      </c>
      <c r="G20" s="61">
        <f>4607431.81009-86.8</f>
        <v>4607345.01009</v>
      </c>
      <c r="H20" s="33" t="s">
        <v>7</v>
      </c>
      <c r="I20" s="21">
        <f>F47*H47+F50*H50</f>
        <v>101.2</v>
      </c>
      <c r="J20" s="33" t="s">
        <v>7</v>
      </c>
      <c r="K20" s="34">
        <f>AVERAGE(J16:J19)</f>
        <v>101.12</v>
      </c>
      <c r="N20" s="48"/>
    </row>
    <row r="21" spans="1:11" s="35" customFormat="1" ht="12.75" customHeight="1">
      <c r="A21" s="77" t="s">
        <v>18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s="35" customFormat="1" ht="53.25" customHeight="1">
      <c r="A22" s="4" t="s">
        <v>46</v>
      </c>
      <c r="B22" s="13" t="s">
        <v>6</v>
      </c>
      <c r="C22" s="3">
        <v>83.78</v>
      </c>
      <c r="D22" s="3">
        <v>84.19</v>
      </c>
      <c r="E22" s="50">
        <f>IF(C22&gt;D22,C22/D22,D22/C22)*100</f>
        <v>100.49</v>
      </c>
      <c r="F22" s="5" t="s">
        <v>7</v>
      </c>
      <c r="G22" s="7" t="s">
        <v>7</v>
      </c>
      <c r="H22" s="5" t="s">
        <v>7</v>
      </c>
      <c r="I22" s="5" t="s">
        <v>7</v>
      </c>
      <c r="J22" s="5" t="s">
        <v>7</v>
      </c>
      <c r="K22" s="5" t="s">
        <v>7</v>
      </c>
    </row>
    <row r="23" spans="1:11" s="35" customFormat="1" ht="50.25" customHeight="1">
      <c r="A23" s="12" t="s">
        <v>47</v>
      </c>
      <c r="B23" s="13" t="s">
        <v>6</v>
      </c>
      <c r="C23" s="3">
        <v>17.42</v>
      </c>
      <c r="D23" s="3">
        <v>17.45</v>
      </c>
      <c r="E23" s="50">
        <f aca="true" t="shared" si="0" ref="E23:E36">IF(C23&gt;D23,C23/D23,D23/C23)*100</f>
        <v>100.17</v>
      </c>
      <c r="F23" s="5" t="s">
        <v>7</v>
      </c>
      <c r="G23" s="7" t="s">
        <v>7</v>
      </c>
      <c r="H23" s="5" t="s">
        <v>7</v>
      </c>
      <c r="I23" s="5" t="s">
        <v>7</v>
      </c>
      <c r="J23" s="5" t="s">
        <v>7</v>
      </c>
      <c r="K23" s="5" t="s">
        <v>7</v>
      </c>
    </row>
    <row r="24" spans="1:11" s="35" customFormat="1" ht="52.5" customHeight="1">
      <c r="A24" s="12" t="s">
        <v>65</v>
      </c>
      <c r="B24" s="13" t="s">
        <v>6</v>
      </c>
      <c r="C24" s="3">
        <v>1.4</v>
      </c>
      <c r="D24" s="3">
        <v>1.3</v>
      </c>
      <c r="E24" s="50">
        <f t="shared" si="0"/>
        <v>107.69</v>
      </c>
      <c r="F24" s="5" t="s">
        <v>7</v>
      </c>
      <c r="G24" s="7" t="s">
        <v>7</v>
      </c>
      <c r="H24" s="5" t="s">
        <v>7</v>
      </c>
      <c r="I24" s="5" t="s">
        <v>7</v>
      </c>
      <c r="J24" s="5" t="s">
        <v>7</v>
      </c>
      <c r="K24" s="5" t="s">
        <v>7</v>
      </c>
    </row>
    <row r="25" spans="1:11" s="35" customFormat="1" ht="64.5" customHeight="1">
      <c r="A25" s="4" t="s">
        <v>45</v>
      </c>
      <c r="B25" s="13" t="s">
        <v>6</v>
      </c>
      <c r="C25" s="3">
        <v>100</v>
      </c>
      <c r="D25" s="3">
        <v>100</v>
      </c>
      <c r="E25" s="50">
        <f t="shared" si="0"/>
        <v>100</v>
      </c>
      <c r="F25" s="5" t="s">
        <v>7</v>
      </c>
      <c r="G25" s="7" t="s">
        <v>7</v>
      </c>
      <c r="H25" s="5" t="s">
        <v>7</v>
      </c>
      <c r="I25" s="5" t="s">
        <v>7</v>
      </c>
      <c r="J25" s="5" t="s">
        <v>7</v>
      </c>
      <c r="K25" s="5" t="s">
        <v>7</v>
      </c>
    </row>
    <row r="26" spans="1:11" s="35" customFormat="1" ht="48">
      <c r="A26" s="4" t="s">
        <v>40</v>
      </c>
      <c r="B26" s="13" t="s">
        <v>6</v>
      </c>
      <c r="C26" s="3">
        <v>90</v>
      </c>
      <c r="D26" s="3">
        <v>90</v>
      </c>
      <c r="E26" s="50">
        <f t="shared" si="0"/>
        <v>100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5" customFormat="1" ht="37.5" customHeight="1">
      <c r="A27" s="12" t="s">
        <v>50</v>
      </c>
      <c r="B27" s="13" t="s">
        <v>6</v>
      </c>
      <c r="C27" s="3">
        <v>83.5</v>
      </c>
      <c r="D27" s="3">
        <v>83.6</v>
      </c>
      <c r="E27" s="50">
        <f t="shared" si="0"/>
        <v>100.12</v>
      </c>
      <c r="F27" s="5" t="s">
        <v>7</v>
      </c>
      <c r="G27" s="7" t="s">
        <v>7</v>
      </c>
      <c r="H27" s="5" t="s">
        <v>7</v>
      </c>
      <c r="I27" s="5" t="s">
        <v>7</v>
      </c>
      <c r="J27" s="5" t="s">
        <v>7</v>
      </c>
      <c r="K27" s="5" t="s">
        <v>7</v>
      </c>
    </row>
    <row r="28" spans="1:11" s="35" customFormat="1" ht="53.25" customHeight="1">
      <c r="A28" s="12" t="s">
        <v>51</v>
      </c>
      <c r="B28" s="13" t="s">
        <v>6</v>
      </c>
      <c r="C28" s="3">
        <v>6.7</v>
      </c>
      <c r="D28" s="3">
        <v>6.4</v>
      </c>
      <c r="E28" s="50">
        <f t="shared" si="0"/>
        <v>104.69</v>
      </c>
      <c r="F28" s="5" t="s">
        <v>7</v>
      </c>
      <c r="G28" s="7" t="s">
        <v>7</v>
      </c>
      <c r="H28" s="5" t="s">
        <v>7</v>
      </c>
      <c r="I28" s="5" t="s">
        <v>7</v>
      </c>
      <c r="J28" s="5" t="s">
        <v>7</v>
      </c>
      <c r="K28" s="5" t="s">
        <v>7</v>
      </c>
    </row>
    <row r="29" spans="1:11" s="35" customFormat="1" ht="73.5" customHeight="1">
      <c r="A29" s="12" t="s">
        <v>52</v>
      </c>
      <c r="B29" s="13" t="s">
        <v>6</v>
      </c>
      <c r="C29" s="3">
        <v>65.8</v>
      </c>
      <c r="D29" s="3">
        <v>67.2</v>
      </c>
      <c r="E29" s="50">
        <f t="shared" si="0"/>
        <v>102.13</v>
      </c>
      <c r="F29" s="5" t="s">
        <v>7</v>
      </c>
      <c r="G29" s="7" t="s">
        <v>7</v>
      </c>
      <c r="H29" s="5" t="s">
        <v>7</v>
      </c>
      <c r="I29" s="5" t="s">
        <v>7</v>
      </c>
      <c r="J29" s="5" t="s">
        <v>7</v>
      </c>
      <c r="K29" s="5" t="s">
        <v>7</v>
      </c>
    </row>
    <row r="30" spans="1:11" s="35" customFormat="1" ht="78" customHeight="1">
      <c r="A30" s="12" t="s">
        <v>53</v>
      </c>
      <c r="B30" s="13" t="s">
        <v>6</v>
      </c>
      <c r="C30" s="3">
        <v>34.2</v>
      </c>
      <c r="D30" s="3">
        <v>32.8</v>
      </c>
      <c r="E30" s="50">
        <f t="shared" si="0"/>
        <v>104.27</v>
      </c>
      <c r="F30" s="5" t="s">
        <v>7</v>
      </c>
      <c r="G30" s="7" t="s">
        <v>7</v>
      </c>
      <c r="H30" s="5" t="s">
        <v>7</v>
      </c>
      <c r="I30" s="5" t="s">
        <v>7</v>
      </c>
      <c r="J30" s="5" t="s">
        <v>7</v>
      </c>
      <c r="K30" s="5" t="s">
        <v>7</v>
      </c>
    </row>
    <row r="31" spans="1:11" s="35" customFormat="1" ht="60">
      <c r="A31" s="12" t="s">
        <v>54</v>
      </c>
      <c r="B31" s="13" t="s">
        <v>6</v>
      </c>
      <c r="C31" s="3">
        <v>15.2</v>
      </c>
      <c r="D31" s="3">
        <v>15.2</v>
      </c>
      <c r="E31" s="50">
        <f t="shared" si="0"/>
        <v>100</v>
      </c>
      <c r="F31" s="5" t="s">
        <v>7</v>
      </c>
      <c r="G31" s="7" t="s">
        <v>7</v>
      </c>
      <c r="H31" s="5" t="s">
        <v>7</v>
      </c>
      <c r="I31" s="5" t="s">
        <v>7</v>
      </c>
      <c r="J31" s="5" t="s">
        <v>7</v>
      </c>
      <c r="K31" s="5" t="s">
        <v>7</v>
      </c>
    </row>
    <row r="32" spans="1:11" s="35" customFormat="1" ht="43.5" customHeight="1">
      <c r="A32" s="12" t="s">
        <v>55</v>
      </c>
      <c r="B32" s="5" t="s">
        <v>56</v>
      </c>
      <c r="C32" s="3">
        <v>35.5</v>
      </c>
      <c r="D32" s="60">
        <v>35.4</v>
      </c>
      <c r="E32" s="50">
        <f t="shared" si="0"/>
        <v>100.28</v>
      </c>
      <c r="F32" s="5" t="s">
        <v>7</v>
      </c>
      <c r="G32" s="7" t="s">
        <v>7</v>
      </c>
      <c r="H32" s="5" t="s">
        <v>7</v>
      </c>
      <c r="I32" s="5" t="s">
        <v>7</v>
      </c>
      <c r="J32" s="5" t="s">
        <v>7</v>
      </c>
      <c r="K32" s="5" t="s">
        <v>7</v>
      </c>
    </row>
    <row r="33" spans="1:11" s="35" customFormat="1" ht="76.5" customHeight="1">
      <c r="A33" s="4" t="s">
        <v>41</v>
      </c>
      <c r="B33" s="4" t="s">
        <v>6</v>
      </c>
      <c r="C33" s="3">
        <v>100</v>
      </c>
      <c r="D33" s="3">
        <v>100</v>
      </c>
      <c r="E33" s="50">
        <f t="shared" si="0"/>
        <v>100</v>
      </c>
      <c r="F33" s="5" t="s">
        <v>7</v>
      </c>
      <c r="G33" s="7" t="s">
        <v>7</v>
      </c>
      <c r="H33" s="5" t="s">
        <v>7</v>
      </c>
      <c r="I33" s="5" t="s">
        <v>7</v>
      </c>
      <c r="J33" s="5" t="s">
        <v>7</v>
      </c>
      <c r="K33" s="5" t="s">
        <v>7</v>
      </c>
    </row>
    <row r="34" spans="1:11" s="35" customFormat="1" ht="98.25" customHeight="1">
      <c r="A34" s="4" t="s">
        <v>42</v>
      </c>
      <c r="B34" s="4" t="s">
        <v>6</v>
      </c>
      <c r="C34" s="3">
        <v>100</v>
      </c>
      <c r="D34" s="3">
        <v>100</v>
      </c>
      <c r="E34" s="50">
        <f t="shared" si="0"/>
        <v>100</v>
      </c>
      <c r="F34" s="5" t="s">
        <v>7</v>
      </c>
      <c r="G34" s="7" t="s">
        <v>7</v>
      </c>
      <c r="H34" s="5" t="s">
        <v>7</v>
      </c>
      <c r="I34" s="5" t="s">
        <v>7</v>
      </c>
      <c r="J34" s="5" t="s">
        <v>7</v>
      </c>
      <c r="K34" s="5" t="s">
        <v>7</v>
      </c>
    </row>
    <row r="35" spans="1:11" s="35" customFormat="1" ht="72">
      <c r="A35" s="4" t="s">
        <v>43</v>
      </c>
      <c r="B35" s="4" t="s">
        <v>6</v>
      </c>
      <c r="C35" s="3">
        <v>100</v>
      </c>
      <c r="D35" s="3">
        <v>100</v>
      </c>
      <c r="E35" s="50">
        <f t="shared" si="0"/>
        <v>100</v>
      </c>
      <c r="F35" s="5" t="s">
        <v>7</v>
      </c>
      <c r="G35" s="7" t="s">
        <v>7</v>
      </c>
      <c r="H35" s="5" t="s">
        <v>7</v>
      </c>
      <c r="I35" s="5" t="s">
        <v>7</v>
      </c>
      <c r="J35" s="5" t="s">
        <v>7</v>
      </c>
      <c r="K35" s="5" t="s">
        <v>7</v>
      </c>
    </row>
    <row r="36" spans="1:11" s="35" customFormat="1" ht="79.5" customHeight="1">
      <c r="A36" s="4" t="s">
        <v>44</v>
      </c>
      <c r="B36" s="4" t="s">
        <v>6</v>
      </c>
      <c r="C36" s="3">
        <v>100</v>
      </c>
      <c r="D36" s="3">
        <v>100</v>
      </c>
      <c r="E36" s="50">
        <f t="shared" si="0"/>
        <v>100</v>
      </c>
      <c r="F36" s="5" t="s">
        <v>7</v>
      </c>
      <c r="G36" s="7" t="s">
        <v>7</v>
      </c>
      <c r="H36" s="5" t="s">
        <v>7</v>
      </c>
      <c r="I36" s="5" t="s">
        <v>7</v>
      </c>
      <c r="J36" s="5" t="s">
        <v>7</v>
      </c>
      <c r="K36" s="5" t="s">
        <v>7</v>
      </c>
    </row>
    <row r="37" spans="1:11" s="35" customFormat="1" ht="63.75" customHeight="1">
      <c r="A37" s="4" t="s">
        <v>61</v>
      </c>
      <c r="B37" s="4" t="s">
        <v>6</v>
      </c>
      <c r="C37" s="3">
        <v>100</v>
      </c>
      <c r="D37" s="3">
        <v>100</v>
      </c>
      <c r="E37" s="50">
        <f>IF(C37&gt;D37,C37/D37,D37/C37)*100</f>
        <v>100</v>
      </c>
      <c r="F37" s="5" t="s">
        <v>7</v>
      </c>
      <c r="G37" s="7" t="s">
        <v>7</v>
      </c>
      <c r="H37" s="5" t="s">
        <v>7</v>
      </c>
      <c r="I37" s="5" t="s">
        <v>7</v>
      </c>
      <c r="J37" s="5" t="s">
        <v>7</v>
      </c>
      <c r="K37" s="5" t="s">
        <v>7</v>
      </c>
    </row>
    <row r="38" spans="1:11" s="35" customFormat="1" ht="26.25" customHeight="1">
      <c r="A38" s="31" t="s">
        <v>57</v>
      </c>
      <c r="B38" s="4"/>
      <c r="C38" s="3"/>
      <c r="D38" s="3"/>
      <c r="E38" s="50"/>
      <c r="F38" s="5"/>
      <c r="G38" s="7"/>
      <c r="H38" s="5"/>
      <c r="I38" s="5"/>
      <c r="J38" s="5"/>
      <c r="K38" s="5"/>
    </row>
    <row r="39" spans="1:11" s="35" customFormat="1" ht="26.25" customHeight="1">
      <c r="A39" s="31" t="s">
        <v>58</v>
      </c>
      <c r="B39" s="13" t="s">
        <v>63</v>
      </c>
      <c r="C39" s="59">
        <v>19017</v>
      </c>
      <c r="D39" s="59">
        <v>19725</v>
      </c>
      <c r="E39" s="50">
        <f aca="true" t="shared" si="1" ref="E39:E46">IF(C39&gt;D39,C39/D39,D39/C39)*100</f>
        <v>103.72</v>
      </c>
      <c r="F39" s="5" t="s">
        <v>7</v>
      </c>
      <c r="G39" s="7" t="s">
        <v>7</v>
      </c>
      <c r="H39" s="5" t="s">
        <v>7</v>
      </c>
      <c r="I39" s="5" t="s">
        <v>7</v>
      </c>
      <c r="J39" s="5" t="s">
        <v>7</v>
      </c>
      <c r="K39" s="5" t="s">
        <v>7</v>
      </c>
    </row>
    <row r="40" spans="1:11" s="35" customFormat="1" ht="12">
      <c r="A40" s="55" t="s">
        <v>86</v>
      </c>
      <c r="B40" s="13" t="s">
        <v>63</v>
      </c>
      <c r="C40" s="59">
        <v>23565</v>
      </c>
      <c r="D40" s="59">
        <v>24180</v>
      </c>
      <c r="E40" s="50">
        <f t="shared" si="1"/>
        <v>102.61</v>
      </c>
      <c r="F40" s="5" t="s">
        <v>7</v>
      </c>
      <c r="G40" s="7" t="s">
        <v>7</v>
      </c>
      <c r="H40" s="5" t="s">
        <v>7</v>
      </c>
      <c r="I40" s="5" t="s">
        <v>7</v>
      </c>
      <c r="J40" s="5" t="s">
        <v>7</v>
      </c>
      <c r="K40" s="5" t="s">
        <v>7</v>
      </c>
    </row>
    <row r="41" spans="1:11" s="35" customFormat="1" ht="12">
      <c r="A41" s="12" t="s">
        <v>60</v>
      </c>
      <c r="B41" s="13" t="s">
        <v>63</v>
      </c>
      <c r="C41" s="59">
        <v>24853</v>
      </c>
      <c r="D41" s="59">
        <v>25280</v>
      </c>
      <c r="E41" s="50">
        <f t="shared" si="1"/>
        <v>101.72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5" customFormat="1" ht="60">
      <c r="A42" s="12" t="s">
        <v>70</v>
      </c>
      <c r="B42" s="13" t="s">
        <v>71</v>
      </c>
      <c r="C42" s="59">
        <v>103</v>
      </c>
      <c r="D42" s="59">
        <v>102</v>
      </c>
      <c r="E42" s="50">
        <f t="shared" si="1"/>
        <v>100.98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5" customFormat="1" ht="120">
      <c r="A43" s="12" t="s">
        <v>73</v>
      </c>
      <c r="B43" s="4" t="s">
        <v>6</v>
      </c>
      <c r="C43" s="3">
        <v>100</v>
      </c>
      <c r="D43" s="3">
        <v>100</v>
      </c>
      <c r="E43" s="50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5" customFormat="1" ht="39" customHeight="1">
      <c r="A44" s="12" t="s">
        <v>88</v>
      </c>
      <c r="B44" s="4" t="s">
        <v>6</v>
      </c>
      <c r="C44" s="59">
        <v>100</v>
      </c>
      <c r="D44" s="59">
        <v>100</v>
      </c>
      <c r="E44" s="50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5" customFormat="1" ht="54.75" customHeight="1">
      <c r="A45" s="12" t="s">
        <v>85</v>
      </c>
      <c r="B45" s="4" t="s">
        <v>6</v>
      </c>
      <c r="C45" s="60">
        <v>99.2</v>
      </c>
      <c r="D45" s="59">
        <v>99</v>
      </c>
      <c r="E45" s="50">
        <f t="shared" si="1"/>
        <v>100.2</v>
      </c>
      <c r="F45" s="5" t="s">
        <v>7</v>
      </c>
      <c r="G45" s="7" t="s">
        <v>7</v>
      </c>
      <c r="H45" s="5" t="s">
        <v>7</v>
      </c>
      <c r="I45" s="5" t="s">
        <v>7</v>
      </c>
      <c r="J45" s="5" t="s">
        <v>7</v>
      </c>
      <c r="K45" s="5" t="s">
        <v>7</v>
      </c>
    </row>
    <row r="46" spans="1:11" s="35" customFormat="1" ht="39" customHeight="1">
      <c r="A46" s="4" t="s">
        <v>89</v>
      </c>
      <c r="B46" s="13" t="s">
        <v>6</v>
      </c>
      <c r="C46" s="3">
        <v>36.2</v>
      </c>
      <c r="D46" s="3">
        <v>36.2</v>
      </c>
      <c r="E46" s="50">
        <f t="shared" si="1"/>
        <v>100</v>
      </c>
      <c r="F46" s="5" t="s">
        <v>7</v>
      </c>
      <c r="G46" s="7" t="s">
        <v>7</v>
      </c>
      <c r="H46" s="5" t="s">
        <v>7</v>
      </c>
      <c r="I46" s="5" t="s">
        <v>7</v>
      </c>
      <c r="J46" s="5" t="s">
        <v>7</v>
      </c>
      <c r="K46" s="5" t="s">
        <v>7</v>
      </c>
    </row>
    <row r="47" spans="1:11" s="35" customFormat="1" ht="12">
      <c r="A47" s="13" t="s">
        <v>20</v>
      </c>
      <c r="B47" s="13" t="s">
        <v>9</v>
      </c>
      <c r="C47" s="33" t="s">
        <v>7</v>
      </c>
      <c r="D47" s="33" t="s">
        <v>7</v>
      </c>
      <c r="E47" s="33" t="s">
        <v>7</v>
      </c>
      <c r="F47" s="21">
        <f>AVERAGE(E22:E46)</f>
        <v>101.21</v>
      </c>
      <c r="G47" s="61">
        <v>4563229.51009</v>
      </c>
      <c r="H47" s="37">
        <f>G47/G20</f>
        <v>0.9904</v>
      </c>
      <c r="I47" s="33" t="s">
        <v>7</v>
      </c>
      <c r="J47" s="33" t="s">
        <v>7</v>
      </c>
      <c r="K47" s="33" t="s">
        <v>7</v>
      </c>
    </row>
    <row r="48" spans="1:11" s="35" customFormat="1" ht="12.75" customHeight="1">
      <c r="A48" s="77" t="s">
        <v>19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</row>
    <row r="49" spans="1:11" s="35" customFormat="1" ht="40.5" customHeight="1">
      <c r="A49" s="4" t="s">
        <v>39</v>
      </c>
      <c r="B49" s="13" t="s">
        <v>6</v>
      </c>
      <c r="C49" s="3">
        <v>90</v>
      </c>
      <c r="D49" s="3">
        <v>90</v>
      </c>
      <c r="E49" s="50">
        <f>IF(C49&gt;D49,C49/D49,D49/C49)*100</f>
        <v>100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35" customFormat="1" ht="12">
      <c r="A50" s="13" t="s">
        <v>21</v>
      </c>
      <c r="B50" s="13" t="s">
        <v>9</v>
      </c>
      <c r="C50" s="33" t="s">
        <v>7</v>
      </c>
      <c r="D50" s="33" t="s">
        <v>7</v>
      </c>
      <c r="E50" s="33" t="s">
        <v>7</v>
      </c>
      <c r="F50" s="21">
        <f>AVERAGE(E49:E49)</f>
        <v>100</v>
      </c>
      <c r="G50" s="21">
        <f>G20-G47</f>
        <v>44115.5</v>
      </c>
      <c r="H50" s="37">
        <f>G50/G20</f>
        <v>0.0096</v>
      </c>
      <c r="I50" s="33" t="s">
        <v>7</v>
      </c>
      <c r="J50" s="33" t="s">
        <v>7</v>
      </c>
      <c r="K50" s="33" t="s">
        <v>7</v>
      </c>
    </row>
    <row r="51" spans="1:11" s="35" customFormat="1" ht="12">
      <c r="A51" s="38"/>
      <c r="B51" s="38"/>
      <c r="C51" s="39"/>
      <c r="D51" s="39"/>
      <c r="E51" s="39"/>
      <c r="F51" s="39"/>
      <c r="G51" s="40"/>
      <c r="H51" s="39"/>
      <c r="I51" s="39"/>
      <c r="J51" s="39"/>
      <c r="K51" s="39"/>
    </row>
    <row r="52" spans="1:11" ht="12.75">
      <c r="A52" s="35"/>
      <c r="B52" s="35"/>
      <c r="C52" s="35"/>
      <c r="D52" s="35"/>
      <c r="E52" s="35"/>
      <c r="F52" s="35"/>
      <c r="G52" s="41"/>
      <c r="H52" s="35"/>
      <c r="I52" s="35"/>
      <c r="J52" s="35"/>
      <c r="K52" s="35"/>
    </row>
    <row r="53" spans="1:11" ht="12.75">
      <c r="A53" s="35"/>
      <c r="B53" s="35"/>
      <c r="C53" s="35"/>
      <c r="D53" s="35"/>
      <c r="E53" s="35"/>
      <c r="F53" s="35"/>
      <c r="G53" s="41"/>
      <c r="H53" s="35"/>
      <c r="I53" s="35"/>
      <c r="J53" s="35"/>
      <c r="K53" s="35"/>
    </row>
    <row r="54" spans="1:11" ht="15.75" customHeight="1">
      <c r="A54" s="35" t="s">
        <v>72</v>
      </c>
      <c r="B54" s="35"/>
      <c r="C54" s="35"/>
      <c r="D54" s="35"/>
      <c r="E54" s="35"/>
      <c r="F54" s="35"/>
      <c r="G54" s="41"/>
      <c r="H54" s="35" t="s">
        <v>76</v>
      </c>
      <c r="I54" s="35"/>
      <c r="J54" s="35"/>
      <c r="K54" s="35"/>
    </row>
    <row r="55" spans="1:11" ht="12.75">
      <c r="A55" s="35"/>
      <c r="B55" s="35"/>
      <c r="C55" s="35"/>
      <c r="D55" s="35"/>
      <c r="E55" s="35"/>
      <c r="F55" s="35"/>
      <c r="G55" s="41"/>
      <c r="H55" s="35"/>
      <c r="I55" s="35"/>
      <c r="J55" s="35"/>
      <c r="K55" s="35"/>
    </row>
    <row r="56" spans="1:11" ht="12.75">
      <c r="A56" s="35"/>
      <c r="B56" s="35"/>
      <c r="C56" s="35"/>
      <c r="D56" s="35"/>
      <c r="E56" s="35"/>
      <c r="F56" s="35"/>
      <c r="G56" s="41"/>
      <c r="H56" s="35"/>
      <c r="I56" s="35"/>
      <c r="J56" s="35"/>
      <c r="K56" s="35"/>
    </row>
    <row r="57" spans="1:11" ht="12.75">
      <c r="A57" s="35"/>
      <c r="B57" s="35"/>
      <c r="C57" s="35"/>
      <c r="D57" s="35"/>
      <c r="E57" s="35"/>
      <c r="F57" s="35"/>
      <c r="G57" s="41"/>
      <c r="H57" s="35"/>
      <c r="I57" s="35"/>
      <c r="J57" s="35"/>
      <c r="K57" s="35"/>
    </row>
    <row r="58" spans="1:11" ht="12.75">
      <c r="A58" s="35"/>
      <c r="B58" s="35"/>
      <c r="C58" s="35"/>
      <c r="D58" s="35"/>
      <c r="E58" s="35"/>
      <c r="F58" s="35"/>
      <c r="G58" s="41"/>
      <c r="H58" s="35"/>
      <c r="I58" s="35"/>
      <c r="J58" s="35"/>
      <c r="K58" s="35"/>
    </row>
    <row r="59" spans="1:11" ht="12.75">
      <c r="A59" s="35"/>
      <c r="B59" s="35"/>
      <c r="C59" s="35"/>
      <c r="D59" s="35"/>
      <c r="E59" s="35"/>
      <c r="F59" s="35"/>
      <c r="G59" s="41"/>
      <c r="H59" s="35"/>
      <c r="I59" s="35"/>
      <c r="J59" s="35"/>
      <c r="K59" s="35"/>
    </row>
    <row r="60" spans="1:11" ht="12.75">
      <c r="A60" s="35"/>
      <c r="B60" s="35"/>
      <c r="C60" s="35"/>
      <c r="D60" s="35"/>
      <c r="E60" s="35"/>
      <c r="F60" s="35"/>
      <c r="G60" s="41"/>
      <c r="H60" s="35"/>
      <c r="I60" s="35"/>
      <c r="J60" s="35"/>
      <c r="K60" s="35"/>
    </row>
    <row r="61" spans="1:11" ht="12.75">
      <c r="A61" s="35"/>
      <c r="B61" s="35"/>
      <c r="C61" s="35"/>
      <c r="D61" s="35"/>
      <c r="E61" s="35"/>
      <c r="F61" s="35"/>
      <c r="G61" s="41"/>
      <c r="H61" s="35"/>
      <c r="I61" s="35"/>
      <c r="J61" s="35"/>
      <c r="K61" s="35"/>
    </row>
    <row r="62" spans="1:11" ht="12.75">
      <c r="A62" s="35"/>
      <c r="B62" s="35"/>
      <c r="C62" s="35"/>
      <c r="D62" s="35"/>
      <c r="E62" s="35"/>
      <c r="F62" s="35"/>
      <c r="G62" s="41"/>
      <c r="H62" s="35"/>
      <c r="I62" s="35"/>
      <c r="J62" s="35"/>
      <c r="K62" s="35"/>
    </row>
    <row r="63" spans="1:11" ht="12.75">
      <c r="A63" s="35"/>
      <c r="B63" s="35"/>
      <c r="C63" s="35"/>
      <c r="D63" s="35"/>
      <c r="E63" s="35"/>
      <c r="F63" s="35"/>
      <c r="G63" s="41"/>
      <c r="H63" s="35"/>
      <c r="I63" s="35"/>
      <c r="J63" s="35"/>
      <c r="K63" s="35"/>
    </row>
    <row r="64" spans="1:11" ht="12.75">
      <c r="A64" s="35"/>
      <c r="B64" s="35"/>
      <c r="C64" s="35"/>
      <c r="D64" s="35"/>
      <c r="E64" s="35"/>
      <c r="F64" s="35"/>
      <c r="G64" s="41"/>
      <c r="H64" s="35"/>
      <c r="I64" s="35"/>
      <c r="J64" s="35"/>
      <c r="K64" s="35"/>
    </row>
    <row r="65" spans="1:11" ht="12.75">
      <c r="A65" s="35"/>
      <c r="B65" s="35"/>
      <c r="C65" s="35"/>
      <c r="D65" s="35"/>
      <c r="E65" s="35"/>
      <c r="F65" s="35"/>
      <c r="G65" s="41"/>
      <c r="H65" s="35"/>
      <c r="I65" s="35"/>
      <c r="J65" s="35"/>
      <c r="K65" s="35"/>
    </row>
    <row r="66" spans="1:11" ht="12.75">
      <c r="A66" s="35"/>
      <c r="B66" s="35"/>
      <c r="C66" s="35"/>
      <c r="D66" s="35"/>
      <c r="E66" s="35"/>
      <c r="F66" s="35"/>
      <c r="G66" s="41"/>
      <c r="H66" s="35"/>
      <c r="I66" s="35"/>
      <c r="J66" s="35"/>
      <c r="K66" s="35"/>
    </row>
    <row r="67" spans="1:11" ht="12.75">
      <c r="A67" s="35"/>
      <c r="B67" s="35"/>
      <c r="C67" s="35"/>
      <c r="D67" s="35"/>
      <c r="E67" s="35"/>
      <c r="F67" s="35"/>
      <c r="G67" s="41"/>
      <c r="H67" s="35"/>
      <c r="I67" s="35"/>
      <c r="J67" s="35"/>
      <c r="K67" s="35"/>
    </row>
    <row r="68" spans="1:11" ht="12.75">
      <c r="A68" s="35"/>
      <c r="B68" s="35"/>
      <c r="C68" s="35"/>
      <c r="D68" s="35"/>
      <c r="E68" s="35"/>
      <c r="F68" s="35"/>
      <c r="G68" s="41"/>
      <c r="H68" s="35"/>
      <c r="I68" s="35"/>
      <c r="J68" s="35"/>
      <c r="K68" s="35"/>
    </row>
    <row r="69" spans="1:11" ht="12.75">
      <c r="A69" s="35"/>
      <c r="B69" s="35"/>
      <c r="C69" s="35"/>
      <c r="D69" s="35"/>
      <c r="E69" s="35"/>
      <c r="F69" s="35"/>
      <c r="G69" s="41"/>
      <c r="H69" s="35"/>
      <c r="I69" s="35"/>
      <c r="J69" s="35"/>
      <c r="K69" s="35"/>
    </row>
    <row r="70" spans="1:11" ht="12.75">
      <c r="A70" s="35"/>
      <c r="B70" s="35"/>
      <c r="C70" s="35"/>
      <c r="D70" s="35"/>
      <c r="E70" s="35"/>
      <c r="F70" s="35"/>
      <c r="G70" s="41"/>
      <c r="H70" s="35"/>
      <c r="I70" s="35"/>
      <c r="J70" s="35"/>
      <c r="K70" s="35"/>
    </row>
    <row r="71" spans="1:11" ht="12.75">
      <c r="A71" s="35"/>
      <c r="B71" s="35"/>
      <c r="C71" s="35"/>
      <c r="D71" s="35"/>
      <c r="E71" s="35"/>
      <c r="F71" s="35"/>
      <c r="G71" s="41"/>
      <c r="H71" s="35"/>
      <c r="I71" s="35"/>
      <c r="J71" s="35"/>
      <c r="K71" s="35"/>
    </row>
    <row r="72" spans="1:11" ht="12.75">
      <c r="A72" s="35"/>
      <c r="B72" s="35"/>
      <c r="C72" s="35"/>
      <c r="D72" s="35"/>
      <c r="E72" s="35"/>
      <c r="F72" s="35"/>
      <c r="G72" s="41"/>
      <c r="H72" s="35"/>
      <c r="I72" s="35"/>
      <c r="J72" s="35"/>
      <c r="K72" s="35"/>
    </row>
    <row r="73" spans="1:11" ht="12.75">
      <c r="A73" s="35"/>
      <c r="B73" s="35"/>
      <c r="C73" s="35"/>
      <c r="D73" s="35"/>
      <c r="E73" s="35"/>
      <c r="F73" s="35"/>
      <c r="G73" s="41"/>
      <c r="H73" s="35"/>
      <c r="I73" s="35"/>
      <c r="J73" s="35"/>
      <c r="K73" s="35"/>
    </row>
    <row r="74" spans="1:11" ht="12.75">
      <c r="A74" s="35"/>
      <c r="B74" s="35"/>
      <c r="C74" s="35"/>
      <c r="D74" s="35"/>
      <c r="E74" s="35"/>
      <c r="F74" s="35"/>
      <c r="G74" s="41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41"/>
      <c r="H75" s="35"/>
      <c r="I75" s="35"/>
      <c r="J75" s="35"/>
      <c r="K75" s="35"/>
    </row>
    <row r="76" spans="1:11" ht="12.75">
      <c r="A76" s="35"/>
      <c r="B76" s="35"/>
      <c r="C76" s="35"/>
      <c r="D76" s="35"/>
      <c r="E76" s="35"/>
      <c r="F76" s="35"/>
      <c r="G76" s="41"/>
      <c r="H76" s="35"/>
      <c r="I76" s="35"/>
      <c r="J76" s="35"/>
      <c r="K76" s="35"/>
    </row>
    <row r="77" spans="1:11" ht="12.75">
      <c r="A77" s="35"/>
      <c r="B77" s="35"/>
      <c r="C77" s="35"/>
      <c r="D77" s="35"/>
      <c r="E77" s="35"/>
      <c r="F77" s="35"/>
      <c r="G77" s="41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41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41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  <row r="88" spans="1:11" ht="12.75">
      <c r="A88" s="35"/>
      <c r="B88" s="35"/>
      <c r="C88" s="35"/>
      <c r="D88" s="35"/>
      <c r="E88" s="35"/>
      <c r="F88" s="35"/>
      <c r="G88" s="41"/>
      <c r="H88" s="35"/>
      <c r="I88" s="35"/>
      <c r="J88" s="35"/>
      <c r="K88" s="35"/>
    </row>
    <row r="89" spans="1:11" ht="12.75">
      <c r="A89" s="35"/>
      <c r="B89" s="35"/>
      <c r="C89" s="35"/>
      <c r="D89" s="35"/>
      <c r="E89" s="35"/>
      <c r="F89" s="35"/>
      <c r="G89" s="41"/>
      <c r="H89" s="35"/>
      <c r="I89" s="35"/>
      <c r="J89" s="35"/>
      <c r="K89" s="35"/>
    </row>
  </sheetData>
  <sheetProtection/>
  <mergeCells count="21">
    <mergeCell ref="A8:K8"/>
    <mergeCell ref="A10:A13"/>
    <mergeCell ref="B10:B13"/>
    <mergeCell ref="D10:D13"/>
    <mergeCell ref="H10:H13"/>
    <mergeCell ref="J10:J13"/>
    <mergeCell ref="G10:G13"/>
    <mergeCell ref="K10:K13"/>
    <mergeCell ref="E10:E13"/>
    <mergeCell ref="A48:K48"/>
    <mergeCell ref="I10:I13"/>
    <mergeCell ref="F10:F13"/>
    <mergeCell ref="A21:K21"/>
    <mergeCell ref="C10:C13"/>
    <mergeCell ref="A15:K15"/>
    <mergeCell ref="F1:K1"/>
    <mergeCell ref="H2:K2"/>
    <mergeCell ref="H3:K3"/>
    <mergeCell ref="H4:K4"/>
    <mergeCell ref="A6:K6"/>
    <mergeCell ref="A7:K7"/>
  </mergeCells>
  <printOptions/>
  <pageMargins left="0.1968503937007874" right="0.1968503937007874" top="0.21" bottom="0.1968503937007874" header="0.17" footer="0"/>
  <pageSetup fitToHeight="0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view="pageBreakPreview" zoomScaleSheetLayoutView="100" zoomScalePageLayoutView="0" workbookViewId="0" topLeftCell="A1">
      <selection activeCell="N14" sqref="N14"/>
    </sheetView>
  </sheetViews>
  <sheetFormatPr defaultColWidth="9.140625" defaultRowHeight="12.75"/>
  <cols>
    <col min="1" max="1" width="48.8515625" style="22" customWidth="1"/>
    <col min="2" max="2" width="8.7109375" style="22" customWidth="1"/>
    <col min="3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4.710937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3.5" customHeight="1">
      <c r="F1" s="83" t="s">
        <v>74</v>
      </c>
      <c r="G1" s="83"/>
      <c r="H1" s="83"/>
      <c r="I1" s="83"/>
      <c r="J1" s="83"/>
      <c r="K1" s="83"/>
    </row>
    <row r="2" spans="6:12" ht="14.25" customHeight="1">
      <c r="F2" s="64"/>
      <c r="G2" s="64"/>
      <c r="H2" s="83" t="s">
        <v>67</v>
      </c>
      <c r="I2" s="83"/>
      <c r="J2" s="83"/>
      <c r="K2" s="83"/>
      <c r="L2" s="44"/>
    </row>
    <row r="3" spans="6:12" ht="13.5" customHeight="1">
      <c r="F3" s="64"/>
      <c r="G3" s="64"/>
      <c r="H3" s="83" t="s">
        <v>100</v>
      </c>
      <c r="I3" s="83"/>
      <c r="J3" s="83"/>
      <c r="K3" s="83"/>
      <c r="L3" s="44"/>
    </row>
    <row r="4" spans="6:12" ht="9.75" customHeight="1">
      <c r="F4" s="64"/>
      <c r="G4" s="64"/>
      <c r="H4" s="84"/>
      <c r="I4" s="84"/>
      <c r="J4" s="84"/>
      <c r="K4" s="84"/>
      <c r="L4" s="44"/>
    </row>
    <row r="5" spans="6:12" ht="12.75" hidden="1">
      <c r="F5" s="83" t="s">
        <v>15</v>
      </c>
      <c r="G5" s="83"/>
      <c r="H5" s="83"/>
      <c r="I5" s="83"/>
      <c r="J5" s="83"/>
      <c r="K5" s="83"/>
      <c r="L5" s="44"/>
    </row>
    <row r="6" spans="6:12" ht="12.75" hidden="1">
      <c r="F6" s="64"/>
      <c r="G6" s="64"/>
      <c r="H6" s="85" t="s">
        <v>16</v>
      </c>
      <c r="I6" s="85"/>
      <c r="J6" s="85"/>
      <c r="K6" s="85"/>
      <c r="L6" s="44"/>
    </row>
    <row r="7" spans="6:12" ht="12.75" hidden="1">
      <c r="F7" s="64"/>
      <c r="G7" s="64"/>
      <c r="H7" s="85" t="s">
        <v>94</v>
      </c>
      <c r="I7" s="85"/>
      <c r="J7" s="85"/>
      <c r="K7" s="85"/>
      <c r="L7" s="44"/>
    </row>
    <row r="9" spans="1:11" ht="14.25">
      <c r="A9" s="76" t="s">
        <v>11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ht="14.25">
      <c r="A10" s="76" t="s">
        <v>98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4.25">
      <c r="A11" s="76" t="s">
        <v>28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ht="8.25" customHeight="1"/>
    <row r="13" spans="1:11" ht="32.25" customHeight="1">
      <c r="A13" s="81" t="s">
        <v>0</v>
      </c>
      <c r="B13" s="81" t="s">
        <v>1</v>
      </c>
      <c r="C13" s="75" t="s">
        <v>2</v>
      </c>
      <c r="D13" s="75" t="s">
        <v>3</v>
      </c>
      <c r="E13" s="75" t="s">
        <v>4</v>
      </c>
      <c r="F13" s="75" t="s">
        <v>5</v>
      </c>
      <c r="G13" s="80" t="s">
        <v>22</v>
      </c>
      <c r="H13" s="75" t="s">
        <v>23</v>
      </c>
      <c r="I13" s="75" t="s">
        <v>24</v>
      </c>
      <c r="J13" s="75" t="s">
        <v>25</v>
      </c>
      <c r="K13" s="75" t="s">
        <v>26</v>
      </c>
    </row>
    <row r="14" spans="1:11" ht="33.75" customHeight="1">
      <c r="A14" s="81"/>
      <c r="B14" s="81"/>
      <c r="C14" s="75"/>
      <c r="D14" s="75"/>
      <c r="E14" s="75"/>
      <c r="F14" s="75"/>
      <c r="G14" s="80"/>
      <c r="H14" s="75"/>
      <c r="I14" s="75"/>
      <c r="J14" s="75"/>
      <c r="K14" s="75"/>
    </row>
    <row r="15" spans="1:11" ht="0.75" customHeight="1">
      <c r="A15" s="81"/>
      <c r="B15" s="81"/>
      <c r="C15" s="75"/>
      <c r="D15" s="75"/>
      <c r="E15" s="75"/>
      <c r="F15" s="75"/>
      <c r="G15" s="80"/>
      <c r="H15" s="75"/>
      <c r="I15" s="75"/>
      <c r="J15" s="75"/>
      <c r="K15" s="75"/>
    </row>
    <row r="16" spans="1:11" ht="53.25" customHeight="1">
      <c r="A16" s="81"/>
      <c r="B16" s="81"/>
      <c r="C16" s="75"/>
      <c r="D16" s="75"/>
      <c r="E16" s="75"/>
      <c r="F16" s="75"/>
      <c r="G16" s="80"/>
      <c r="H16" s="75"/>
      <c r="I16" s="75"/>
      <c r="J16" s="75"/>
      <c r="K16" s="75"/>
    </row>
    <row r="17" spans="1:11" ht="12.75">
      <c r="A17" s="24">
        <v>1</v>
      </c>
      <c r="B17" s="24">
        <v>2</v>
      </c>
      <c r="C17" s="24">
        <v>3</v>
      </c>
      <c r="D17" s="24">
        <v>4</v>
      </c>
      <c r="E17" s="24">
        <v>5</v>
      </c>
      <c r="F17" s="24">
        <v>6</v>
      </c>
      <c r="G17" s="25">
        <v>7</v>
      </c>
      <c r="H17" s="24">
        <v>8</v>
      </c>
      <c r="I17" s="24">
        <v>9</v>
      </c>
      <c r="J17" s="24">
        <v>10</v>
      </c>
      <c r="K17" s="24">
        <v>11</v>
      </c>
    </row>
    <row r="18" spans="1:11" s="35" customFormat="1" ht="12.75" customHeight="1">
      <c r="A18" s="78" t="s">
        <v>99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4" s="35" customFormat="1" ht="35.25" customHeight="1">
      <c r="A19" s="4" t="s">
        <v>81</v>
      </c>
      <c r="B19" s="4" t="s">
        <v>84</v>
      </c>
      <c r="C19" s="3">
        <v>850</v>
      </c>
      <c r="D19" s="3">
        <v>856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6">
        <f>IF(C19&gt;D19,C19/D19,D19/C19)*100</f>
        <v>100.71</v>
      </c>
      <c r="K19" s="5" t="s">
        <v>7</v>
      </c>
      <c r="N19" s="48"/>
    </row>
    <row r="20" spans="1:14" s="35" customFormat="1" ht="48" customHeight="1">
      <c r="A20" s="4" t="s">
        <v>90</v>
      </c>
      <c r="B20" s="56" t="s">
        <v>6</v>
      </c>
      <c r="C20" s="3">
        <v>100</v>
      </c>
      <c r="D20" s="3">
        <v>100</v>
      </c>
      <c r="E20" s="5" t="s">
        <v>7</v>
      </c>
      <c r="F20" s="5" t="s">
        <v>7</v>
      </c>
      <c r="G20" s="7" t="s">
        <v>7</v>
      </c>
      <c r="H20" s="5" t="s">
        <v>7</v>
      </c>
      <c r="I20" s="5" t="s">
        <v>7</v>
      </c>
      <c r="J20" s="26">
        <f>IF(C20&gt;D20,C20/D20,D20/C20)*100</f>
        <v>100</v>
      </c>
      <c r="K20" s="5" t="s">
        <v>7</v>
      </c>
      <c r="N20" s="48"/>
    </row>
    <row r="21" spans="1:14" s="35" customFormat="1" ht="39" customHeight="1">
      <c r="A21" s="4" t="s">
        <v>87</v>
      </c>
      <c r="B21" s="56" t="s">
        <v>6</v>
      </c>
      <c r="C21" s="3">
        <v>97.4</v>
      </c>
      <c r="D21" s="3">
        <v>97.4</v>
      </c>
      <c r="E21" s="5" t="s">
        <v>7</v>
      </c>
      <c r="F21" s="5" t="s">
        <v>7</v>
      </c>
      <c r="G21" s="7" t="s">
        <v>7</v>
      </c>
      <c r="H21" s="5" t="s">
        <v>7</v>
      </c>
      <c r="I21" s="5" t="s">
        <v>7</v>
      </c>
      <c r="J21" s="26">
        <f>IF(C21&gt;D21,C21/D21,D21/C21)*100</f>
        <v>100</v>
      </c>
      <c r="K21" s="5" t="s">
        <v>7</v>
      </c>
      <c r="N21" s="48"/>
    </row>
    <row r="22" spans="1:14" s="35" customFormat="1" ht="76.5" customHeight="1">
      <c r="A22" s="4" t="s">
        <v>83</v>
      </c>
      <c r="B22" s="56" t="s">
        <v>6</v>
      </c>
      <c r="C22" s="3">
        <v>38.8</v>
      </c>
      <c r="D22" s="3">
        <v>37.3</v>
      </c>
      <c r="E22" s="5" t="s">
        <v>7</v>
      </c>
      <c r="F22" s="5" t="s">
        <v>7</v>
      </c>
      <c r="G22" s="7" t="s">
        <v>7</v>
      </c>
      <c r="H22" s="5" t="s">
        <v>7</v>
      </c>
      <c r="I22" s="5" t="s">
        <v>7</v>
      </c>
      <c r="J22" s="26">
        <f>IF(C22&gt;D22,C22/D22,D22/C22)*100</f>
        <v>104.02</v>
      </c>
      <c r="K22" s="5" t="s">
        <v>7</v>
      </c>
      <c r="N22" s="48"/>
    </row>
    <row r="23" spans="1:14" s="35" customFormat="1" ht="12">
      <c r="A23" s="13" t="s">
        <v>8</v>
      </c>
      <c r="B23" s="13" t="s">
        <v>9</v>
      </c>
      <c r="C23" s="33" t="s">
        <v>7</v>
      </c>
      <c r="D23" s="33" t="s">
        <v>7</v>
      </c>
      <c r="E23" s="33" t="s">
        <v>7</v>
      </c>
      <c r="F23" s="33" t="s">
        <v>7</v>
      </c>
      <c r="G23" s="61">
        <f>5274545.16433-45.44</f>
        <v>5274499.72433</v>
      </c>
      <c r="H23" s="33" t="s">
        <v>7</v>
      </c>
      <c r="I23" s="21">
        <f>F50*H50+F53*H53</f>
        <v>102.39</v>
      </c>
      <c r="J23" s="33" t="s">
        <v>7</v>
      </c>
      <c r="K23" s="34">
        <f>AVERAGE(J19:J22)</f>
        <v>101.18</v>
      </c>
      <c r="N23" s="48"/>
    </row>
    <row r="24" spans="1:11" s="35" customFormat="1" ht="12.75" customHeight="1">
      <c r="A24" s="77" t="s">
        <v>18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1" s="35" customFormat="1" ht="51" customHeight="1">
      <c r="A25" s="4" t="s">
        <v>46</v>
      </c>
      <c r="B25" s="13" t="s">
        <v>6</v>
      </c>
      <c r="C25" s="3">
        <v>84.19</v>
      </c>
      <c r="D25" s="3">
        <v>84.77</v>
      </c>
      <c r="E25" s="50">
        <f>IF(C25&gt;D25,C25/D25,D25/C25)*100</f>
        <v>100.69</v>
      </c>
      <c r="F25" s="5" t="s">
        <v>7</v>
      </c>
      <c r="G25" s="7" t="s">
        <v>7</v>
      </c>
      <c r="H25" s="5" t="s">
        <v>7</v>
      </c>
      <c r="I25" s="5" t="s">
        <v>7</v>
      </c>
      <c r="J25" s="5" t="s">
        <v>7</v>
      </c>
      <c r="K25" s="5" t="s">
        <v>7</v>
      </c>
    </row>
    <row r="26" spans="1:11" s="35" customFormat="1" ht="50.25" customHeight="1">
      <c r="A26" s="12" t="s">
        <v>47</v>
      </c>
      <c r="B26" s="13" t="s">
        <v>6</v>
      </c>
      <c r="C26" s="3">
        <v>17.45</v>
      </c>
      <c r="D26" s="3">
        <v>17.5</v>
      </c>
      <c r="E26" s="50">
        <f aca="true" t="shared" si="0" ref="E26:E38">IF(C26&gt;D26,C26/D26,D26/C26)*100</f>
        <v>100.29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5" customFormat="1" ht="51" customHeight="1">
      <c r="A27" s="12" t="s">
        <v>65</v>
      </c>
      <c r="B27" s="13" t="s">
        <v>6</v>
      </c>
      <c r="C27" s="3">
        <v>1.3</v>
      </c>
      <c r="D27" s="3">
        <v>1.2</v>
      </c>
      <c r="E27" s="50">
        <f t="shared" si="0"/>
        <v>108.33</v>
      </c>
      <c r="F27" s="5" t="s">
        <v>7</v>
      </c>
      <c r="G27" s="7" t="s">
        <v>7</v>
      </c>
      <c r="H27" s="5" t="s">
        <v>7</v>
      </c>
      <c r="I27" s="5" t="s">
        <v>7</v>
      </c>
      <c r="J27" s="5" t="s">
        <v>7</v>
      </c>
      <c r="K27" s="5" t="s">
        <v>7</v>
      </c>
    </row>
    <row r="28" spans="1:11" s="35" customFormat="1" ht="63" customHeight="1">
      <c r="A28" s="4" t="s">
        <v>45</v>
      </c>
      <c r="B28" s="13" t="s">
        <v>6</v>
      </c>
      <c r="C28" s="3">
        <v>100</v>
      </c>
      <c r="D28" s="3">
        <v>100</v>
      </c>
      <c r="E28" s="50">
        <f t="shared" si="0"/>
        <v>100</v>
      </c>
      <c r="F28" s="5" t="s">
        <v>7</v>
      </c>
      <c r="G28" s="7" t="s">
        <v>7</v>
      </c>
      <c r="H28" s="5" t="s">
        <v>7</v>
      </c>
      <c r="I28" s="5" t="s">
        <v>7</v>
      </c>
      <c r="J28" s="5" t="s">
        <v>7</v>
      </c>
      <c r="K28" s="5" t="s">
        <v>7</v>
      </c>
    </row>
    <row r="29" spans="1:11" s="35" customFormat="1" ht="48">
      <c r="A29" s="4" t="s">
        <v>40</v>
      </c>
      <c r="B29" s="13" t="s">
        <v>6</v>
      </c>
      <c r="C29" s="3">
        <v>90</v>
      </c>
      <c r="D29" s="3">
        <v>90</v>
      </c>
      <c r="E29" s="50">
        <f t="shared" si="0"/>
        <v>100</v>
      </c>
      <c r="F29" s="5" t="s">
        <v>7</v>
      </c>
      <c r="G29" s="7" t="s">
        <v>7</v>
      </c>
      <c r="H29" s="5" t="s">
        <v>7</v>
      </c>
      <c r="I29" s="5" t="s">
        <v>7</v>
      </c>
      <c r="J29" s="5" t="s">
        <v>7</v>
      </c>
      <c r="K29" s="5" t="s">
        <v>7</v>
      </c>
    </row>
    <row r="30" spans="1:11" s="35" customFormat="1" ht="38.25" customHeight="1">
      <c r="A30" s="12" t="s">
        <v>50</v>
      </c>
      <c r="B30" s="13" t="s">
        <v>6</v>
      </c>
      <c r="C30" s="3">
        <v>83.6</v>
      </c>
      <c r="D30" s="3">
        <v>83.7</v>
      </c>
      <c r="E30" s="50">
        <f t="shared" si="0"/>
        <v>100.12</v>
      </c>
      <c r="F30" s="5" t="s">
        <v>7</v>
      </c>
      <c r="G30" s="7" t="s">
        <v>7</v>
      </c>
      <c r="H30" s="5" t="s">
        <v>7</v>
      </c>
      <c r="I30" s="5" t="s">
        <v>7</v>
      </c>
      <c r="J30" s="5" t="s">
        <v>7</v>
      </c>
      <c r="K30" s="5" t="s">
        <v>7</v>
      </c>
    </row>
    <row r="31" spans="1:11" s="35" customFormat="1" ht="51.75" customHeight="1">
      <c r="A31" s="12" t="s">
        <v>51</v>
      </c>
      <c r="B31" s="13" t="s">
        <v>6</v>
      </c>
      <c r="C31" s="3">
        <v>6.4</v>
      </c>
      <c r="D31" s="3">
        <v>6.4</v>
      </c>
      <c r="E31" s="50">
        <f t="shared" si="0"/>
        <v>100</v>
      </c>
      <c r="F31" s="5" t="s">
        <v>7</v>
      </c>
      <c r="G31" s="7" t="s">
        <v>7</v>
      </c>
      <c r="H31" s="5" t="s">
        <v>7</v>
      </c>
      <c r="I31" s="5" t="s">
        <v>7</v>
      </c>
      <c r="J31" s="5" t="s">
        <v>7</v>
      </c>
      <c r="K31" s="5" t="s">
        <v>7</v>
      </c>
    </row>
    <row r="32" spans="1:11" s="35" customFormat="1" ht="73.5" customHeight="1">
      <c r="A32" s="12" t="s">
        <v>52</v>
      </c>
      <c r="B32" s="13" t="s">
        <v>6</v>
      </c>
      <c r="C32" s="3">
        <v>67.2</v>
      </c>
      <c r="D32" s="3">
        <v>67.2</v>
      </c>
      <c r="E32" s="50">
        <f t="shared" si="0"/>
        <v>100</v>
      </c>
      <c r="F32" s="5" t="s">
        <v>7</v>
      </c>
      <c r="G32" s="7" t="s">
        <v>7</v>
      </c>
      <c r="H32" s="5" t="s">
        <v>7</v>
      </c>
      <c r="I32" s="5" t="s">
        <v>7</v>
      </c>
      <c r="J32" s="5" t="s">
        <v>7</v>
      </c>
      <c r="K32" s="5" t="s">
        <v>7</v>
      </c>
    </row>
    <row r="33" spans="1:11" s="35" customFormat="1" ht="72.75" customHeight="1">
      <c r="A33" s="12" t="s">
        <v>53</v>
      </c>
      <c r="B33" s="13" t="s">
        <v>6</v>
      </c>
      <c r="C33" s="3">
        <v>32.8</v>
      </c>
      <c r="D33" s="3">
        <v>32.8</v>
      </c>
      <c r="E33" s="50">
        <f t="shared" si="0"/>
        <v>100</v>
      </c>
      <c r="F33" s="5" t="s">
        <v>7</v>
      </c>
      <c r="G33" s="7" t="s">
        <v>7</v>
      </c>
      <c r="H33" s="5" t="s">
        <v>7</v>
      </c>
      <c r="I33" s="5" t="s">
        <v>7</v>
      </c>
      <c r="J33" s="5" t="s">
        <v>7</v>
      </c>
      <c r="K33" s="5" t="s">
        <v>7</v>
      </c>
    </row>
    <row r="34" spans="1:11" s="35" customFormat="1" ht="62.25" customHeight="1">
      <c r="A34" s="12" t="s">
        <v>54</v>
      </c>
      <c r="B34" s="13" t="s">
        <v>6</v>
      </c>
      <c r="C34" s="3">
        <v>15.2</v>
      </c>
      <c r="D34" s="3">
        <v>15.2</v>
      </c>
      <c r="E34" s="50">
        <f t="shared" si="0"/>
        <v>100</v>
      </c>
      <c r="F34" s="5" t="s">
        <v>7</v>
      </c>
      <c r="G34" s="7" t="s">
        <v>7</v>
      </c>
      <c r="H34" s="5" t="s">
        <v>7</v>
      </c>
      <c r="I34" s="5" t="s">
        <v>7</v>
      </c>
      <c r="J34" s="5" t="s">
        <v>7</v>
      </c>
      <c r="K34" s="5" t="s">
        <v>7</v>
      </c>
    </row>
    <row r="35" spans="1:11" s="35" customFormat="1" ht="37.5" customHeight="1">
      <c r="A35" s="12" t="s">
        <v>55</v>
      </c>
      <c r="B35" s="5" t="s">
        <v>56</v>
      </c>
      <c r="C35" s="60">
        <v>35.4</v>
      </c>
      <c r="D35" s="3">
        <v>39</v>
      </c>
      <c r="E35" s="50">
        <f t="shared" si="0"/>
        <v>110.17</v>
      </c>
      <c r="F35" s="5" t="s">
        <v>7</v>
      </c>
      <c r="G35" s="7" t="s">
        <v>7</v>
      </c>
      <c r="H35" s="5" t="s">
        <v>7</v>
      </c>
      <c r="I35" s="5" t="s">
        <v>7</v>
      </c>
      <c r="J35" s="5" t="s">
        <v>7</v>
      </c>
      <c r="K35" s="5" t="s">
        <v>7</v>
      </c>
    </row>
    <row r="36" spans="1:11" s="35" customFormat="1" ht="79.5" customHeight="1">
      <c r="A36" s="4" t="s">
        <v>41</v>
      </c>
      <c r="B36" s="4" t="s">
        <v>6</v>
      </c>
      <c r="C36" s="3">
        <v>100</v>
      </c>
      <c r="D36" s="3">
        <v>100</v>
      </c>
      <c r="E36" s="50">
        <f t="shared" si="0"/>
        <v>100</v>
      </c>
      <c r="F36" s="5" t="s">
        <v>7</v>
      </c>
      <c r="G36" s="7" t="s">
        <v>7</v>
      </c>
      <c r="H36" s="5" t="s">
        <v>7</v>
      </c>
      <c r="I36" s="5" t="s">
        <v>7</v>
      </c>
      <c r="J36" s="5" t="s">
        <v>7</v>
      </c>
      <c r="K36" s="5" t="s">
        <v>7</v>
      </c>
    </row>
    <row r="37" spans="1:11" s="35" customFormat="1" ht="72">
      <c r="A37" s="4" t="s">
        <v>43</v>
      </c>
      <c r="B37" s="4" t="s">
        <v>6</v>
      </c>
      <c r="C37" s="3">
        <v>100</v>
      </c>
      <c r="D37" s="3">
        <v>100</v>
      </c>
      <c r="E37" s="50">
        <f t="shared" si="0"/>
        <v>100</v>
      </c>
      <c r="F37" s="5" t="s">
        <v>7</v>
      </c>
      <c r="G37" s="7" t="s">
        <v>7</v>
      </c>
      <c r="H37" s="5" t="s">
        <v>7</v>
      </c>
      <c r="I37" s="5" t="s">
        <v>7</v>
      </c>
      <c r="J37" s="5" t="s">
        <v>7</v>
      </c>
      <c r="K37" s="5" t="s">
        <v>7</v>
      </c>
    </row>
    <row r="38" spans="1:11" s="35" customFormat="1" ht="75" customHeight="1">
      <c r="A38" s="4" t="s">
        <v>44</v>
      </c>
      <c r="B38" s="4" t="s">
        <v>6</v>
      </c>
      <c r="C38" s="3">
        <v>100</v>
      </c>
      <c r="D38" s="3">
        <v>100</v>
      </c>
      <c r="E38" s="50">
        <f t="shared" si="0"/>
        <v>100</v>
      </c>
      <c r="F38" s="5" t="s">
        <v>7</v>
      </c>
      <c r="G38" s="7" t="s">
        <v>7</v>
      </c>
      <c r="H38" s="5" t="s">
        <v>7</v>
      </c>
      <c r="I38" s="5" t="s">
        <v>7</v>
      </c>
      <c r="J38" s="5" t="s">
        <v>7</v>
      </c>
      <c r="K38" s="5" t="s">
        <v>7</v>
      </c>
    </row>
    <row r="39" spans="1:11" s="11" customFormat="1" ht="62.25" customHeight="1">
      <c r="A39" s="4" t="s">
        <v>61</v>
      </c>
      <c r="B39" s="4" t="s">
        <v>6</v>
      </c>
      <c r="C39" s="3">
        <v>100</v>
      </c>
      <c r="D39" s="3">
        <v>100</v>
      </c>
      <c r="E39" s="50">
        <f>IF(C39&gt;D39,C39/D39,D39/C39)*100</f>
        <v>100</v>
      </c>
      <c r="F39" s="5" t="s">
        <v>7</v>
      </c>
      <c r="G39" s="7" t="s">
        <v>7</v>
      </c>
      <c r="H39" s="5" t="s">
        <v>7</v>
      </c>
      <c r="I39" s="5" t="s">
        <v>7</v>
      </c>
      <c r="J39" s="5" t="s">
        <v>7</v>
      </c>
      <c r="K39" s="5" t="s">
        <v>7</v>
      </c>
    </row>
    <row r="40" spans="1:11" s="35" customFormat="1" ht="24">
      <c r="A40" s="31" t="s">
        <v>57</v>
      </c>
      <c r="B40" s="4"/>
      <c r="C40" s="3"/>
      <c r="D40" s="3"/>
      <c r="E40" s="50"/>
      <c r="F40" s="5"/>
      <c r="G40" s="7"/>
      <c r="H40" s="5"/>
      <c r="I40" s="5"/>
      <c r="J40" s="5"/>
      <c r="K40" s="5"/>
    </row>
    <row r="41" spans="1:11" s="35" customFormat="1" ht="24">
      <c r="A41" s="31" t="s">
        <v>58</v>
      </c>
      <c r="B41" s="13" t="s">
        <v>63</v>
      </c>
      <c r="C41" s="59">
        <v>19725</v>
      </c>
      <c r="D41" s="59">
        <v>20770</v>
      </c>
      <c r="E41" s="50">
        <f aca="true" t="shared" si="1" ref="E41:E49">IF(C41&gt;D41,C41/D41,D41/C41)*100</f>
        <v>105.3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5" customFormat="1" ht="12">
      <c r="A42" s="55" t="s">
        <v>86</v>
      </c>
      <c r="B42" s="13" t="s">
        <v>63</v>
      </c>
      <c r="C42" s="59">
        <v>24180</v>
      </c>
      <c r="D42" s="59">
        <v>25026</v>
      </c>
      <c r="E42" s="50">
        <f t="shared" si="1"/>
        <v>103.5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5" customFormat="1" ht="12">
      <c r="A43" s="12" t="s">
        <v>60</v>
      </c>
      <c r="B43" s="13" t="s">
        <v>63</v>
      </c>
      <c r="C43" s="59">
        <v>25280</v>
      </c>
      <c r="D43" s="59">
        <v>25826</v>
      </c>
      <c r="E43" s="50">
        <f t="shared" si="1"/>
        <v>102.16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5" customFormat="1" ht="60">
      <c r="A44" s="12" t="s">
        <v>70</v>
      </c>
      <c r="B44" s="13" t="s">
        <v>71</v>
      </c>
      <c r="C44" s="59">
        <v>102</v>
      </c>
      <c r="D44" s="59">
        <v>110</v>
      </c>
      <c r="E44" s="50">
        <f t="shared" si="1"/>
        <v>107.84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5" customFormat="1" ht="132">
      <c r="A45" s="12" t="s">
        <v>97</v>
      </c>
      <c r="B45" s="4" t="s">
        <v>6</v>
      </c>
      <c r="C45" s="3">
        <v>100</v>
      </c>
      <c r="D45" s="3">
        <v>100</v>
      </c>
      <c r="E45" s="50">
        <f t="shared" si="1"/>
        <v>100</v>
      </c>
      <c r="F45" s="5" t="s">
        <v>7</v>
      </c>
      <c r="G45" s="7" t="s">
        <v>7</v>
      </c>
      <c r="H45" s="5" t="s">
        <v>7</v>
      </c>
      <c r="I45" s="5" t="s">
        <v>7</v>
      </c>
      <c r="J45" s="5" t="s">
        <v>7</v>
      </c>
      <c r="K45" s="5" t="s">
        <v>7</v>
      </c>
    </row>
    <row r="46" spans="1:11" s="35" customFormat="1" ht="52.5" customHeight="1">
      <c r="A46" s="12" t="s">
        <v>91</v>
      </c>
      <c r="B46" s="4" t="s">
        <v>6</v>
      </c>
      <c r="C46" s="3">
        <v>4.1</v>
      </c>
      <c r="D46" s="3">
        <v>4.9</v>
      </c>
      <c r="E46" s="50">
        <f t="shared" si="1"/>
        <v>119.51</v>
      </c>
      <c r="F46" s="5" t="s">
        <v>7</v>
      </c>
      <c r="G46" s="7" t="s">
        <v>7</v>
      </c>
      <c r="H46" s="5" t="s">
        <v>7</v>
      </c>
      <c r="I46" s="5" t="s">
        <v>7</v>
      </c>
      <c r="J46" s="5" t="s">
        <v>7</v>
      </c>
      <c r="K46" s="5" t="s">
        <v>7</v>
      </c>
    </row>
    <row r="47" spans="1:11" s="35" customFormat="1" ht="36">
      <c r="A47" s="12" t="s">
        <v>88</v>
      </c>
      <c r="B47" s="4" t="s">
        <v>6</v>
      </c>
      <c r="C47" s="59">
        <v>100</v>
      </c>
      <c r="D47" s="59">
        <v>100</v>
      </c>
      <c r="E47" s="50">
        <f t="shared" si="1"/>
        <v>100</v>
      </c>
      <c r="F47" s="5" t="s">
        <v>7</v>
      </c>
      <c r="G47" s="7" t="s">
        <v>7</v>
      </c>
      <c r="H47" s="5" t="s">
        <v>7</v>
      </c>
      <c r="I47" s="5" t="s">
        <v>7</v>
      </c>
      <c r="J47" s="5" t="s">
        <v>7</v>
      </c>
      <c r="K47" s="5" t="s">
        <v>7</v>
      </c>
    </row>
    <row r="48" spans="1:11" s="35" customFormat="1" ht="48">
      <c r="A48" s="12" t="s">
        <v>85</v>
      </c>
      <c r="B48" s="4" t="s">
        <v>6</v>
      </c>
      <c r="C48" s="59">
        <v>99</v>
      </c>
      <c r="D48" s="59">
        <v>99</v>
      </c>
      <c r="E48" s="50">
        <f t="shared" si="1"/>
        <v>100</v>
      </c>
      <c r="F48" s="5" t="s">
        <v>7</v>
      </c>
      <c r="G48" s="7" t="s">
        <v>7</v>
      </c>
      <c r="H48" s="5" t="s">
        <v>7</v>
      </c>
      <c r="I48" s="5" t="s">
        <v>7</v>
      </c>
      <c r="J48" s="5" t="s">
        <v>7</v>
      </c>
      <c r="K48" s="5" t="s">
        <v>7</v>
      </c>
    </row>
    <row r="49" spans="1:11" s="35" customFormat="1" ht="36">
      <c r="A49" s="4" t="s">
        <v>89</v>
      </c>
      <c r="B49" s="13" t="s">
        <v>6</v>
      </c>
      <c r="C49" s="3">
        <v>36.2</v>
      </c>
      <c r="D49" s="3">
        <v>36.2</v>
      </c>
      <c r="E49" s="50">
        <f t="shared" si="1"/>
        <v>100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35" customFormat="1" ht="12">
      <c r="A50" s="13" t="s">
        <v>20</v>
      </c>
      <c r="B50" s="13" t="s">
        <v>9</v>
      </c>
      <c r="C50" s="33" t="s">
        <v>7</v>
      </c>
      <c r="D50" s="33" t="s">
        <v>7</v>
      </c>
      <c r="E50" s="33" t="s">
        <v>7</v>
      </c>
      <c r="F50" s="21">
        <f>AVERAGE(E25:E49)</f>
        <v>102.41</v>
      </c>
      <c r="G50" s="61">
        <f>5230977.73082-45.44</f>
        <v>5230932.29082</v>
      </c>
      <c r="H50" s="37">
        <f>G50/G23</f>
        <v>0.9917</v>
      </c>
      <c r="I50" s="33" t="s">
        <v>7</v>
      </c>
      <c r="J50" s="33" t="s">
        <v>7</v>
      </c>
      <c r="K50" s="33" t="s">
        <v>7</v>
      </c>
    </row>
    <row r="51" spans="1:11" s="35" customFormat="1" ht="12.75" customHeight="1">
      <c r="A51" s="77" t="s">
        <v>19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</row>
    <row r="52" spans="1:11" s="35" customFormat="1" ht="39" customHeight="1">
      <c r="A52" s="4" t="s">
        <v>39</v>
      </c>
      <c r="B52" s="13" t="s">
        <v>6</v>
      </c>
      <c r="C52" s="5">
        <v>90</v>
      </c>
      <c r="D52" s="5">
        <v>90</v>
      </c>
      <c r="E52" s="7">
        <f>IF(C52&gt;D52,C52/D52,D52/C52)*100</f>
        <v>100</v>
      </c>
      <c r="F52" s="5" t="s">
        <v>7</v>
      </c>
      <c r="G52" s="7" t="s">
        <v>7</v>
      </c>
      <c r="H52" s="5" t="s">
        <v>7</v>
      </c>
      <c r="I52" s="5" t="s">
        <v>7</v>
      </c>
      <c r="J52" s="5" t="s">
        <v>7</v>
      </c>
      <c r="K52" s="5" t="s">
        <v>7</v>
      </c>
    </row>
    <row r="53" spans="1:11" s="35" customFormat="1" ht="12">
      <c r="A53" s="13" t="s">
        <v>21</v>
      </c>
      <c r="B53" s="13" t="s">
        <v>9</v>
      </c>
      <c r="C53" s="5" t="s">
        <v>7</v>
      </c>
      <c r="D53" s="5" t="s">
        <v>7</v>
      </c>
      <c r="E53" s="5" t="s">
        <v>7</v>
      </c>
      <c r="F53" s="7">
        <f>AVERAGE(E52:E52)</f>
        <v>100</v>
      </c>
      <c r="G53" s="71">
        <f>G23-G50</f>
        <v>43567.43351</v>
      </c>
      <c r="H53" s="49">
        <f>G53/G23</f>
        <v>0.0083</v>
      </c>
      <c r="I53" s="5" t="s">
        <v>7</v>
      </c>
      <c r="J53" s="5" t="s">
        <v>7</v>
      </c>
      <c r="K53" s="5" t="s">
        <v>7</v>
      </c>
    </row>
    <row r="54" spans="1:11" s="35" customFormat="1" ht="12">
      <c r="A54" s="38"/>
      <c r="B54" s="38"/>
      <c r="C54" s="39"/>
      <c r="D54" s="39"/>
      <c r="E54" s="39"/>
      <c r="F54" s="39"/>
      <c r="G54" s="40"/>
      <c r="H54" s="39"/>
      <c r="I54" s="39"/>
      <c r="J54" s="39"/>
      <c r="K54" s="39"/>
    </row>
    <row r="55" spans="1:11" ht="12.75">
      <c r="A55" s="35"/>
      <c r="B55" s="35"/>
      <c r="C55" s="35"/>
      <c r="D55" s="35"/>
      <c r="E55" s="35"/>
      <c r="F55" s="35"/>
      <c r="G55" s="41"/>
      <c r="H55" s="35"/>
      <c r="I55" s="35"/>
      <c r="J55" s="35"/>
      <c r="K55" s="35"/>
    </row>
    <row r="56" spans="1:11" ht="12.75">
      <c r="A56" s="35"/>
      <c r="B56" s="35"/>
      <c r="C56" s="35"/>
      <c r="D56" s="35"/>
      <c r="E56" s="35"/>
      <c r="F56" s="35"/>
      <c r="G56" s="41"/>
      <c r="H56" s="35"/>
      <c r="I56" s="35"/>
      <c r="J56" s="35"/>
      <c r="K56" s="35"/>
    </row>
    <row r="57" spans="1:11" ht="12.75">
      <c r="A57" s="35"/>
      <c r="B57" s="35"/>
      <c r="C57" s="35"/>
      <c r="D57" s="35"/>
      <c r="E57" s="35"/>
      <c r="F57" s="35"/>
      <c r="G57" s="41"/>
      <c r="H57" s="35"/>
      <c r="I57" s="35"/>
      <c r="J57" s="35"/>
      <c r="K57" s="35"/>
    </row>
    <row r="58" spans="1:11" ht="12.75">
      <c r="A58" s="35"/>
      <c r="B58" s="35"/>
      <c r="C58" s="35"/>
      <c r="D58" s="35"/>
      <c r="E58" s="35"/>
      <c r="F58" s="35"/>
      <c r="G58" s="41"/>
      <c r="H58" s="35"/>
      <c r="I58" s="35"/>
      <c r="J58" s="35"/>
      <c r="K58" s="35"/>
    </row>
    <row r="59" spans="1:11" ht="12.75">
      <c r="A59" s="35"/>
      <c r="B59" s="35"/>
      <c r="C59" s="35"/>
      <c r="D59" s="35"/>
      <c r="E59" s="35"/>
      <c r="F59" s="35"/>
      <c r="G59" s="41"/>
      <c r="H59" s="35"/>
      <c r="I59" s="35"/>
      <c r="J59" s="35"/>
      <c r="K59" s="35"/>
    </row>
    <row r="60" spans="1:11" ht="12.75">
      <c r="A60" s="35"/>
      <c r="B60" s="35"/>
      <c r="C60" s="35"/>
      <c r="D60" s="35"/>
      <c r="E60" s="35"/>
      <c r="F60" s="35"/>
      <c r="G60" s="41"/>
      <c r="H60" s="35"/>
      <c r="I60" s="35"/>
      <c r="J60" s="35"/>
      <c r="K60" s="35"/>
    </row>
    <row r="61" spans="1:11" ht="12.75">
      <c r="A61" s="35"/>
      <c r="B61" s="35"/>
      <c r="C61" s="35"/>
      <c r="D61" s="35"/>
      <c r="E61" s="35"/>
      <c r="F61" s="35"/>
      <c r="G61" s="41"/>
      <c r="H61" s="35"/>
      <c r="I61" s="35"/>
      <c r="J61" s="35"/>
      <c r="K61" s="35"/>
    </row>
    <row r="62" spans="1:11" ht="12.75">
      <c r="A62" s="35"/>
      <c r="B62" s="35"/>
      <c r="C62" s="35"/>
      <c r="D62" s="35"/>
      <c r="E62" s="35"/>
      <c r="F62" s="35"/>
      <c r="G62" s="41"/>
      <c r="H62" s="35"/>
      <c r="I62" s="35"/>
      <c r="J62" s="35"/>
      <c r="K62" s="35"/>
    </row>
    <row r="63" spans="1:11" ht="12.75">
      <c r="A63" s="35"/>
      <c r="B63" s="35"/>
      <c r="C63" s="35"/>
      <c r="D63" s="35"/>
      <c r="E63" s="35"/>
      <c r="F63" s="35"/>
      <c r="G63" s="41"/>
      <c r="H63" s="35"/>
      <c r="I63" s="35"/>
      <c r="J63" s="35"/>
      <c r="K63" s="35"/>
    </row>
    <row r="64" spans="1:11" ht="12.75">
      <c r="A64" s="35"/>
      <c r="B64" s="35"/>
      <c r="C64" s="35"/>
      <c r="D64" s="35"/>
      <c r="E64" s="35"/>
      <c r="F64" s="35"/>
      <c r="G64" s="41"/>
      <c r="H64" s="35"/>
      <c r="I64" s="35"/>
      <c r="J64" s="35"/>
      <c r="K64" s="35"/>
    </row>
    <row r="65" spans="1:11" ht="12.75">
      <c r="A65" s="35"/>
      <c r="B65" s="35"/>
      <c r="C65" s="35"/>
      <c r="D65" s="35"/>
      <c r="E65" s="35"/>
      <c r="F65" s="35"/>
      <c r="G65" s="41"/>
      <c r="H65" s="35"/>
      <c r="I65" s="35"/>
      <c r="J65" s="35"/>
      <c r="K65" s="35"/>
    </row>
    <row r="66" spans="1:11" ht="12.75">
      <c r="A66" s="35"/>
      <c r="B66" s="35"/>
      <c r="C66" s="35"/>
      <c r="D66" s="35"/>
      <c r="E66" s="35"/>
      <c r="F66" s="35"/>
      <c r="G66" s="41"/>
      <c r="H66" s="35"/>
      <c r="I66" s="35"/>
      <c r="J66" s="35"/>
      <c r="K66" s="35"/>
    </row>
    <row r="67" spans="1:11" ht="12.75">
      <c r="A67" s="35"/>
      <c r="B67" s="35"/>
      <c r="C67" s="35"/>
      <c r="D67" s="35"/>
      <c r="E67" s="35"/>
      <c r="F67" s="35"/>
      <c r="G67" s="41"/>
      <c r="H67" s="35"/>
      <c r="I67" s="35"/>
      <c r="J67" s="35"/>
      <c r="K67" s="35"/>
    </row>
    <row r="68" spans="1:11" ht="12.75">
      <c r="A68" s="35"/>
      <c r="B68" s="35"/>
      <c r="C68" s="35"/>
      <c r="D68" s="35"/>
      <c r="E68" s="35"/>
      <c r="F68" s="35"/>
      <c r="G68" s="41"/>
      <c r="H68" s="35"/>
      <c r="I68" s="35"/>
      <c r="J68" s="35"/>
      <c r="K68" s="35"/>
    </row>
    <row r="69" spans="1:11" ht="12.75">
      <c r="A69" s="35"/>
      <c r="B69" s="35"/>
      <c r="C69" s="35"/>
      <c r="D69" s="35"/>
      <c r="E69" s="35"/>
      <c r="F69" s="35"/>
      <c r="G69" s="41"/>
      <c r="H69" s="35"/>
      <c r="I69" s="35"/>
      <c r="J69" s="35"/>
      <c r="K69" s="35"/>
    </row>
    <row r="70" spans="1:11" ht="12.75">
      <c r="A70" s="35"/>
      <c r="B70" s="35"/>
      <c r="C70" s="35"/>
      <c r="D70" s="35"/>
      <c r="E70" s="35"/>
      <c r="F70" s="35"/>
      <c r="G70" s="41"/>
      <c r="H70" s="35"/>
      <c r="I70" s="35"/>
      <c r="J70" s="35"/>
      <c r="K70" s="35"/>
    </row>
    <row r="71" spans="1:11" ht="12.75">
      <c r="A71" s="35"/>
      <c r="B71" s="35"/>
      <c r="C71" s="35"/>
      <c r="D71" s="35"/>
      <c r="E71" s="35"/>
      <c r="F71" s="35"/>
      <c r="G71" s="41"/>
      <c r="H71" s="35"/>
      <c r="I71" s="35"/>
      <c r="J71" s="35"/>
      <c r="K71" s="35"/>
    </row>
    <row r="72" spans="1:11" ht="12.75">
      <c r="A72" s="35"/>
      <c r="B72" s="35"/>
      <c r="C72" s="35"/>
      <c r="D72" s="35"/>
      <c r="E72" s="35"/>
      <c r="F72" s="35"/>
      <c r="G72" s="41"/>
      <c r="H72" s="35"/>
      <c r="I72" s="35"/>
      <c r="J72" s="35"/>
      <c r="K72" s="35"/>
    </row>
    <row r="73" spans="1:11" ht="12.75">
      <c r="A73" s="35"/>
      <c r="B73" s="35"/>
      <c r="C73" s="35"/>
      <c r="D73" s="35"/>
      <c r="E73" s="35"/>
      <c r="F73" s="35"/>
      <c r="G73" s="41"/>
      <c r="H73" s="35"/>
      <c r="I73" s="35"/>
      <c r="J73" s="35"/>
      <c r="K73" s="35"/>
    </row>
    <row r="74" spans="1:11" ht="12.75">
      <c r="A74" s="35"/>
      <c r="B74" s="35"/>
      <c r="C74" s="35"/>
      <c r="D74" s="35"/>
      <c r="E74" s="35"/>
      <c r="F74" s="35"/>
      <c r="G74" s="41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41"/>
      <c r="H75" s="35"/>
      <c r="I75" s="35"/>
      <c r="J75" s="35"/>
      <c r="K75" s="35"/>
    </row>
    <row r="76" spans="1:11" ht="12.75">
      <c r="A76" s="35"/>
      <c r="B76" s="35"/>
      <c r="C76" s="35"/>
      <c r="D76" s="35"/>
      <c r="E76" s="35"/>
      <c r="F76" s="35"/>
      <c r="G76" s="41"/>
      <c r="H76" s="35"/>
      <c r="I76" s="35"/>
      <c r="J76" s="35"/>
      <c r="K76" s="35"/>
    </row>
    <row r="77" spans="1:11" ht="12.75">
      <c r="A77" s="35"/>
      <c r="B77" s="35"/>
      <c r="C77" s="35"/>
      <c r="D77" s="35"/>
      <c r="E77" s="35"/>
      <c r="F77" s="35"/>
      <c r="G77" s="41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41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41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  <row r="88" spans="1:11" ht="12.75">
      <c r="A88" s="35"/>
      <c r="B88" s="35"/>
      <c r="C88" s="35"/>
      <c r="D88" s="35"/>
      <c r="E88" s="35"/>
      <c r="F88" s="35"/>
      <c r="G88" s="41"/>
      <c r="H88" s="35"/>
      <c r="I88" s="35"/>
      <c r="J88" s="35"/>
      <c r="K88" s="35"/>
    </row>
    <row r="89" spans="1:11" ht="12.75">
      <c r="A89" s="35"/>
      <c r="B89" s="35"/>
      <c r="C89" s="35"/>
      <c r="D89" s="35"/>
      <c r="E89" s="35"/>
      <c r="F89" s="35"/>
      <c r="G89" s="41"/>
      <c r="H89" s="35"/>
      <c r="I89" s="35"/>
      <c r="J89" s="35"/>
      <c r="K89" s="35"/>
    </row>
    <row r="90" spans="1:11" ht="12.75">
      <c r="A90" s="35"/>
      <c r="B90" s="35"/>
      <c r="C90" s="35"/>
      <c r="D90" s="35"/>
      <c r="E90" s="35"/>
      <c r="F90" s="35"/>
      <c r="G90" s="41"/>
      <c r="H90" s="35"/>
      <c r="I90" s="35"/>
      <c r="J90" s="35"/>
      <c r="K90" s="35"/>
    </row>
    <row r="91" spans="1:11" ht="12.75">
      <c r="A91" s="35"/>
      <c r="B91" s="35"/>
      <c r="C91" s="35"/>
      <c r="D91" s="35"/>
      <c r="E91" s="35"/>
      <c r="F91" s="35"/>
      <c r="G91" s="41"/>
      <c r="H91" s="35"/>
      <c r="I91" s="35"/>
      <c r="J91" s="35"/>
      <c r="K91" s="35"/>
    </row>
    <row r="92" spans="1:11" ht="12.75">
      <c r="A92" s="35"/>
      <c r="B92" s="35"/>
      <c r="C92" s="35"/>
      <c r="D92" s="35"/>
      <c r="E92" s="35"/>
      <c r="F92" s="35"/>
      <c r="G92" s="41"/>
      <c r="H92" s="35"/>
      <c r="I92" s="35"/>
      <c r="J92" s="35"/>
      <c r="K92" s="35"/>
    </row>
  </sheetData>
  <sheetProtection/>
  <mergeCells count="24">
    <mergeCell ref="A11:K11"/>
    <mergeCell ref="A13:A16"/>
    <mergeCell ref="B13:B16"/>
    <mergeCell ref="D13:D16"/>
    <mergeCell ref="H13:H16"/>
    <mergeCell ref="J13:J16"/>
    <mergeCell ref="G13:G16"/>
    <mergeCell ref="K13:K16"/>
    <mergeCell ref="E13:E16"/>
    <mergeCell ref="A51:K51"/>
    <mergeCell ref="I13:I16"/>
    <mergeCell ref="F13:F16"/>
    <mergeCell ref="A24:K24"/>
    <mergeCell ref="C13:C16"/>
    <mergeCell ref="A18:K18"/>
    <mergeCell ref="F1:K1"/>
    <mergeCell ref="H2:K2"/>
    <mergeCell ref="H3:K3"/>
    <mergeCell ref="H4:K4"/>
    <mergeCell ref="A9:K9"/>
    <mergeCell ref="A10:K10"/>
    <mergeCell ref="F5:K5"/>
    <mergeCell ref="H6:K6"/>
    <mergeCell ref="H7:K7"/>
  </mergeCells>
  <printOptions/>
  <pageMargins left="0.1968503937007874" right="0.1968503937007874" top="0.22" bottom="0.1968503937007874" header="0.22" footer="0"/>
  <pageSetup fitToHeight="0" fitToWidth="1" horizontalDpi="600" verticalDpi="6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view="pageBreakPreview" zoomScaleSheetLayoutView="100" zoomScalePageLayoutView="0" workbookViewId="0" topLeftCell="A1">
      <selection activeCell="H3" sqref="H3:K3"/>
    </sheetView>
  </sheetViews>
  <sheetFormatPr defaultColWidth="9.140625" defaultRowHeight="12.75"/>
  <cols>
    <col min="1" max="1" width="48.8515625" style="22" customWidth="1"/>
    <col min="2" max="2" width="8.28125" style="22" customWidth="1"/>
    <col min="3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3.710937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3.5" customHeight="1">
      <c r="F1" s="72" t="s">
        <v>92</v>
      </c>
      <c r="G1" s="72"/>
      <c r="H1" s="72"/>
      <c r="I1" s="72"/>
      <c r="J1" s="72"/>
      <c r="K1" s="72"/>
    </row>
    <row r="2" spans="6:12" ht="14.25" customHeight="1">
      <c r="F2" s="45"/>
      <c r="G2" s="45"/>
      <c r="H2" s="73" t="s">
        <v>67</v>
      </c>
      <c r="I2" s="73"/>
      <c r="J2" s="73"/>
      <c r="K2" s="73"/>
      <c r="L2" s="44"/>
    </row>
    <row r="3" spans="6:12" ht="13.5" customHeight="1">
      <c r="F3" s="45"/>
      <c r="G3" s="45"/>
      <c r="H3" s="73" t="s">
        <v>101</v>
      </c>
      <c r="I3" s="73"/>
      <c r="J3" s="73"/>
      <c r="K3" s="73"/>
      <c r="L3" s="44"/>
    </row>
    <row r="4" spans="6:12" ht="15">
      <c r="F4" s="45"/>
      <c r="G4" s="45"/>
      <c r="H4" s="82"/>
      <c r="I4" s="82"/>
      <c r="J4" s="82"/>
      <c r="K4" s="82"/>
      <c r="L4" s="44"/>
    </row>
    <row r="5" spans="6:12" ht="12.75" hidden="1">
      <c r="F5" s="83" t="s">
        <v>15</v>
      </c>
      <c r="G5" s="83"/>
      <c r="H5" s="83"/>
      <c r="I5" s="83"/>
      <c r="J5" s="83"/>
      <c r="K5" s="83"/>
      <c r="L5" s="44"/>
    </row>
    <row r="6" spans="6:12" ht="12.75" hidden="1">
      <c r="F6" s="64"/>
      <c r="G6" s="64"/>
      <c r="H6" s="85" t="s">
        <v>16</v>
      </c>
      <c r="I6" s="85"/>
      <c r="J6" s="85"/>
      <c r="K6" s="85"/>
      <c r="L6" s="44"/>
    </row>
    <row r="7" spans="6:12" ht="12.75" hidden="1">
      <c r="F7" s="64"/>
      <c r="G7" s="64"/>
      <c r="H7" s="85" t="s">
        <v>94</v>
      </c>
      <c r="I7" s="85"/>
      <c r="J7" s="85"/>
      <c r="K7" s="85"/>
      <c r="L7" s="44"/>
    </row>
    <row r="9" spans="1:11" ht="14.25">
      <c r="A9" s="76" t="s">
        <v>11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ht="14.25">
      <c r="A10" s="76" t="s">
        <v>98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4.25">
      <c r="A11" s="76" t="s">
        <v>29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3" spans="1:11" ht="32.25" customHeight="1">
      <c r="A13" s="81" t="s">
        <v>0</v>
      </c>
      <c r="B13" s="81" t="s">
        <v>1</v>
      </c>
      <c r="C13" s="75" t="s">
        <v>2</v>
      </c>
      <c r="D13" s="75" t="s">
        <v>3</v>
      </c>
      <c r="E13" s="75" t="s">
        <v>4</v>
      </c>
      <c r="F13" s="75" t="s">
        <v>5</v>
      </c>
      <c r="G13" s="80" t="s">
        <v>22</v>
      </c>
      <c r="H13" s="75" t="s">
        <v>23</v>
      </c>
      <c r="I13" s="75" t="s">
        <v>24</v>
      </c>
      <c r="J13" s="75" t="s">
        <v>25</v>
      </c>
      <c r="K13" s="75" t="s">
        <v>26</v>
      </c>
    </row>
    <row r="14" spans="1:11" ht="33.75" customHeight="1">
      <c r="A14" s="81"/>
      <c r="B14" s="81"/>
      <c r="C14" s="75"/>
      <c r="D14" s="75"/>
      <c r="E14" s="75"/>
      <c r="F14" s="75"/>
      <c r="G14" s="80"/>
      <c r="H14" s="75"/>
      <c r="I14" s="75"/>
      <c r="J14" s="75"/>
      <c r="K14" s="75"/>
    </row>
    <row r="15" spans="1:11" ht="2.25" customHeight="1">
      <c r="A15" s="81"/>
      <c r="B15" s="81"/>
      <c r="C15" s="75"/>
      <c r="D15" s="75"/>
      <c r="E15" s="75"/>
      <c r="F15" s="75"/>
      <c r="G15" s="80"/>
      <c r="H15" s="75"/>
      <c r="I15" s="75"/>
      <c r="J15" s="75"/>
      <c r="K15" s="75"/>
    </row>
    <row r="16" spans="1:11" ht="60" customHeight="1">
      <c r="A16" s="81"/>
      <c r="B16" s="81"/>
      <c r="C16" s="75"/>
      <c r="D16" s="75"/>
      <c r="E16" s="75"/>
      <c r="F16" s="75"/>
      <c r="G16" s="80"/>
      <c r="H16" s="75"/>
      <c r="I16" s="75"/>
      <c r="J16" s="75"/>
      <c r="K16" s="75"/>
    </row>
    <row r="17" spans="1:11" ht="12.75">
      <c r="A17" s="24">
        <v>1</v>
      </c>
      <c r="B17" s="24">
        <v>2</v>
      </c>
      <c r="C17" s="24">
        <v>3</v>
      </c>
      <c r="D17" s="24">
        <v>4</v>
      </c>
      <c r="E17" s="24">
        <v>5</v>
      </c>
      <c r="F17" s="24">
        <v>6</v>
      </c>
      <c r="G17" s="25">
        <v>7</v>
      </c>
      <c r="H17" s="24">
        <v>8</v>
      </c>
      <c r="I17" s="24">
        <v>9</v>
      </c>
      <c r="J17" s="24">
        <v>10</v>
      </c>
      <c r="K17" s="24">
        <v>11</v>
      </c>
    </row>
    <row r="18" spans="1:11" ht="12.75" customHeight="1">
      <c r="A18" s="86" t="s">
        <v>99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4" s="35" customFormat="1" ht="42.75" customHeight="1">
      <c r="A19" s="4" t="s">
        <v>81</v>
      </c>
      <c r="B19" s="4" t="s">
        <v>84</v>
      </c>
      <c r="C19" s="3">
        <v>856</v>
      </c>
      <c r="D19" s="3">
        <v>856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6">
        <f>IF(C19&gt;D19,C19/D19,D19/C19)*100</f>
        <v>100</v>
      </c>
      <c r="K19" s="5" t="s">
        <v>7</v>
      </c>
      <c r="N19" s="48"/>
    </row>
    <row r="20" spans="1:14" s="35" customFormat="1" ht="56.25" customHeight="1">
      <c r="A20" s="4" t="s">
        <v>82</v>
      </c>
      <c r="B20" s="56" t="s">
        <v>6</v>
      </c>
      <c r="C20" s="3">
        <v>100</v>
      </c>
      <c r="D20" s="3">
        <v>100</v>
      </c>
      <c r="E20" s="5" t="s">
        <v>7</v>
      </c>
      <c r="F20" s="5" t="s">
        <v>7</v>
      </c>
      <c r="G20" s="7" t="s">
        <v>7</v>
      </c>
      <c r="H20" s="5" t="s">
        <v>7</v>
      </c>
      <c r="I20" s="5" t="s">
        <v>7</v>
      </c>
      <c r="J20" s="26">
        <f>IF(C20&gt;D20,C20/D20,D20/C20)*100</f>
        <v>100</v>
      </c>
      <c r="K20" s="5" t="s">
        <v>7</v>
      </c>
      <c r="N20" s="48"/>
    </row>
    <row r="21" spans="1:14" s="35" customFormat="1" ht="41.25" customHeight="1">
      <c r="A21" s="4" t="s">
        <v>87</v>
      </c>
      <c r="B21" s="56" t="s">
        <v>6</v>
      </c>
      <c r="C21" s="3">
        <v>97.4</v>
      </c>
      <c r="D21" s="3">
        <v>97.4</v>
      </c>
      <c r="E21" s="5" t="s">
        <v>7</v>
      </c>
      <c r="F21" s="5" t="s">
        <v>7</v>
      </c>
      <c r="G21" s="7" t="s">
        <v>7</v>
      </c>
      <c r="H21" s="5" t="s">
        <v>7</v>
      </c>
      <c r="I21" s="5" t="s">
        <v>7</v>
      </c>
      <c r="J21" s="26">
        <f>IF(C21&gt;D21,C21/D21,D21/C21)*100</f>
        <v>100</v>
      </c>
      <c r="K21" s="5" t="s">
        <v>7</v>
      </c>
      <c r="N21" s="48"/>
    </row>
    <row r="22" spans="1:14" s="35" customFormat="1" ht="76.5" customHeight="1">
      <c r="A22" s="4" t="s">
        <v>83</v>
      </c>
      <c r="B22" s="56" t="s">
        <v>6</v>
      </c>
      <c r="C22" s="3">
        <v>37.3</v>
      </c>
      <c r="D22" s="3">
        <v>37.3</v>
      </c>
      <c r="E22" s="5" t="s">
        <v>7</v>
      </c>
      <c r="F22" s="5" t="s">
        <v>7</v>
      </c>
      <c r="G22" s="7" t="s">
        <v>7</v>
      </c>
      <c r="H22" s="5" t="s">
        <v>7</v>
      </c>
      <c r="I22" s="5" t="s">
        <v>7</v>
      </c>
      <c r="J22" s="26">
        <f>IF(C22&gt;D22,C22/D22,D22/C22)*100</f>
        <v>100</v>
      </c>
      <c r="K22" s="5" t="s">
        <v>7</v>
      </c>
      <c r="N22" s="48"/>
    </row>
    <row r="23" spans="1:14" s="35" customFormat="1" ht="12">
      <c r="A23" s="13" t="s">
        <v>8</v>
      </c>
      <c r="B23" s="13" t="s">
        <v>9</v>
      </c>
      <c r="C23" s="5" t="s">
        <v>7</v>
      </c>
      <c r="D23" s="5" t="s">
        <v>7</v>
      </c>
      <c r="E23" s="5" t="s">
        <v>7</v>
      </c>
      <c r="F23" s="5" t="s">
        <v>7</v>
      </c>
      <c r="G23" s="62">
        <f>5197952.1-6453.4-1450.1-1376.15</f>
        <v>5188672.45</v>
      </c>
      <c r="H23" s="5" t="s">
        <v>7</v>
      </c>
      <c r="I23" s="7">
        <f>F48*H48+F51*H51</f>
        <v>100.79</v>
      </c>
      <c r="J23" s="5" t="s">
        <v>7</v>
      </c>
      <c r="K23" s="26">
        <f>AVERAGE(J19:J22)</f>
        <v>100</v>
      </c>
      <c r="N23" s="48"/>
    </row>
    <row r="24" spans="1:11" s="35" customFormat="1" ht="12.75" customHeight="1">
      <c r="A24" s="77" t="s">
        <v>18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1" s="35" customFormat="1" ht="48">
      <c r="A25" s="4" t="s">
        <v>46</v>
      </c>
      <c r="B25" s="13" t="s">
        <v>6</v>
      </c>
      <c r="C25" s="3">
        <v>84.77</v>
      </c>
      <c r="D25" s="3">
        <v>84.79</v>
      </c>
      <c r="E25" s="50">
        <f>IF(C25&gt;D25,C25/D25,D25/C25)*100</f>
        <v>100.02</v>
      </c>
      <c r="F25" s="5" t="s">
        <v>7</v>
      </c>
      <c r="G25" s="7" t="s">
        <v>7</v>
      </c>
      <c r="H25" s="5" t="s">
        <v>7</v>
      </c>
      <c r="I25" s="5" t="s">
        <v>7</v>
      </c>
      <c r="J25" s="5" t="s">
        <v>7</v>
      </c>
      <c r="K25" s="5" t="s">
        <v>7</v>
      </c>
    </row>
    <row r="26" spans="1:11" s="35" customFormat="1" ht="51" customHeight="1">
      <c r="A26" s="12" t="s">
        <v>47</v>
      </c>
      <c r="B26" s="13" t="s">
        <v>6</v>
      </c>
      <c r="C26" s="3">
        <v>17.5</v>
      </c>
      <c r="D26" s="3">
        <v>17.69</v>
      </c>
      <c r="E26" s="50">
        <f aca="true" t="shared" si="0" ref="E26:E38">IF(C26&gt;D26,C26/D26,D26/C26)*100</f>
        <v>101.09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5" customFormat="1" ht="51" customHeight="1">
      <c r="A27" s="12" t="s">
        <v>65</v>
      </c>
      <c r="B27" s="13" t="s">
        <v>6</v>
      </c>
      <c r="C27" s="3">
        <v>1.2</v>
      </c>
      <c r="D27" s="3">
        <v>1.1</v>
      </c>
      <c r="E27" s="50">
        <f t="shared" si="0"/>
        <v>109.09</v>
      </c>
      <c r="F27" s="5" t="s">
        <v>7</v>
      </c>
      <c r="G27" s="7" t="s">
        <v>7</v>
      </c>
      <c r="H27" s="5" t="s">
        <v>7</v>
      </c>
      <c r="I27" s="5" t="s">
        <v>7</v>
      </c>
      <c r="J27" s="5" t="s">
        <v>7</v>
      </c>
      <c r="K27" s="5" t="s">
        <v>7</v>
      </c>
    </row>
    <row r="28" spans="1:11" s="35" customFormat="1" ht="51" customHeight="1">
      <c r="A28" s="4" t="s">
        <v>45</v>
      </c>
      <c r="B28" s="13" t="s">
        <v>6</v>
      </c>
      <c r="C28" s="3">
        <v>100</v>
      </c>
      <c r="D28" s="3">
        <v>100</v>
      </c>
      <c r="E28" s="50">
        <f t="shared" si="0"/>
        <v>100</v>
      </c>
      <c r="F28" s="5" t="s">
        <v>7</v>
      </c>
      <c r="G28" s="7" t="s">
        <v>7</v>
      </c>
      <c r="H28" s="5" t="s">
        <v>7</v>
      </c>
      <c r="I28" s="5" t="s">
        <v>7</v>
      </c>
      <c r="J28" s="5" t="s">
        <v>7</v>
      </c>
      <c r="K28" s="5" t="s">
        <v>7</v>
      </c>
    </row>
    <row r="29" spans="1:11" s="35" customFormat="1" ht="48">
      <c r="A29" s="4" t="s">
        <v>40</v>
      </c>
      <c r="B29" s="13" t="s">
        <v>6</v>
      </c>
      <c r="C29" s="3">
        <v>90</v>
      </c>
      <c r="D29" s="3">
        <v>90</v>
      </c>
      <c r="E29" s="50">
        <f t="shared" si="0"/>
        <v>100</v>
      </c>
      <c r="F29" s="5" t="s">
        <v>7</v>
      </c>
      <c r="G29" s="7" t="s">
        <v>7</v>
      </c>
      <c r="H29" s="5" t="s">
        <v>7</v>
      </c>
      <c r="I29" s="5" t="s">
        <v>7</v>
      </c>
      <c r="J29" s="5" t="s">
        <v>7</v>
      </c>
      <c r="K29" s="5" t="s">
        <v>7</v>
      </c>
    </row>
    <row r="30" spans="1:11" s="35" customFormat="1" ht="39" customHeight="1">
      <c r="A30" s="12" t="s">
        <v>50</v>
      </c>
      <c r="B30" s="13" t="s">
        <v>6</v>
      </c>
      <c r="C30" s="3">
        <v>83.7</v>
      </c>
      <c r="D30" s="3">
        <v>83.7</v>
      </c>
      <c r="E30" s="50">
        <f t="shared" si="0"/>
        <v>100</v>
      </c>
      <c r="F30" s="5" t="s">
        <v>7</v>
      </c>
      <c r="G30" s="7" t="s">
        <v>7</v>
      </c>
      <c r="H30" s="5" t="s">
        <v>7</v>
      </c>
      <c r="I30" s="5" t="s">
        <v>7</v>
      </c>
      <c r="J30" s="5" t="s">
        <v>7</v>
      </c>
      <c r="K30" s="5" t="s">
        <v>7</v>
      </c>
    </row>
    <row r="31" spans="1:11" s="35" customFormat="1" ht="53.25" customHeight="1">
      <c r="A31" s="12" t="s">
        <v>51</v>
      </c>
      <c r="B31" s="13" t="s">
        <v>6</v>
      </c>
      <c r="C31" s="3">
        <v>6.4</v>
      </c>
      <c r="D31" s="3">
        <v>6.4</v>
      </c>
      <c r="E31" s="50">
        <f t="shared" si="0"/>
        <v>100</v>
      </c>
      <c r="F31" s="5" t="s">
        <v>7</v>
      </c>
      <c r="G31" s="7" t="s">
        <v>7</v>
      </c>
      <c r="H31" s="5" t="s">
        <v>7</v>
      </c>
      <c r="I31" s="5" t="s">
        <v>7</v>
      </c>
      <c r="J31" s="5" t="s">
        <v>7</v>
      </c>
      <c r="K31" s="5" t="s">
        <v>7</v>
      </c>
    </row>
    <row r="32" spans="1:11" s="35" customFormat="1" ht="72">
      <c r="A32" s="12" t="s">
        <v>52</v>
      </c>
      <c r="B32" s="13" t="s">
        <v>6</v>
      </c>
      <c r="C32" s="3">
        <v>67.2</v>
      </c>
      <c r="D32" s="3">
        <v>67.2</v>
      </c>
      <c r="E32" s="50">
        <f t="shared" si="0"/>
        <v>100</v>
      </c>
      <c r="F32" s="5" t="s">
        <v>7</v>
      </c>
      <c r="G32" s="7" t="s">
        <v>7</v>
      </c>
      <c r="H32" s="5" t="s">
        <v>7</v>
      </c>
      <c r="I32" s="5" t="s">
        <v>7</v>
      </c>
      <c r="J32" s="5" t="s">
        <v>7</v>
      </c>
      <c r="K32" s="5" t="s">
        <v>7</v>
      </c>
    </row>
    <row r="33" spans="1:11" s="35" customFormat="1" ht="80.25" customHeight="1">
      <c r="A33" s="12" t="s">
        <v>53</v>
      </c>
      <c r="B33" s="13" t="s">
        <v>6</v>
      </c>
      <c r="C33" s="3">
        <v>32.8</v>
      </c>
      <c r="D33" s="3">
        <v>32.8</v>
      </c>
      <c r="E33" s="50">
        <f t="shared" si="0"/>
        <v>100</v>
      </c>
      <c r="F33" s="5" t="s">
        <v>7</v>
      </c>
      <c r="G33" s="7" t="s">
        <v>7</v>
      </c>
      <c r="H33" s="5" t="s">
        <v>7</v>
      </c>
      <c r="I33" s="5" t="s">
        <v>7</v>
      </c>
      <c r="J33" s="5" t="s">
        <v>7</v>
      </c>
      <c r="K33" s="5" t="s">
        <v>7</v>
      </c>
    </row>
    <row r="34" spans="1:11" s="35" customFormat="1" ht="60">
      <c r="A34" s="12" t="s">
        <v>54</v>
      </c>
      <c r="B34" s="13" t="s">
        <v>6</v>
      </c>
      <c r="C34" s="3">
        <v>15.2</v>
      </c>
      <c r="D34" s="3">
        <v>15.2</v>
      </c>
      <c r="E34" s="50">
        <f t="shared" si="0"/>
        <v>100</v>
      </c>
      <c r="F34" s="5" t="s">
        <v>7</v>
      </c>
      <c r="G34" s="7" t="s">
        <v>7</v>
      </c>
      <c r="H34" s="5" t="s">
        <v>7</v>
      </c>
      <c r="I34" s="5" t="s">
        <v>7</v>
      </c>
      <c r="J34" s="5" t="s">
        <v>7</v>
      </c>
      <c r="K34" s="5" t="s">
        <v>7</v>
      </c>
    </row>
    <row r="35" spans="1:11" s="35" customFormat="1" ht="36">
      <c r="A35" s="12" t="s">
        <v>55</v>
      </c>
      <c r="B35" s="5" t="s">
        <v>56</v>
      </c>
      <c r="C35" s="3">
        <v>39</v>
      </c>
      <c r="D35" s="3">
        <v>36.3</v>
      </c>
      <c r="E35" s="50">
        <f t="shared" si="0"/>
        <v>107.44</v>
      </c>
      <c r="F35" s="5" t="s">
        <v>7</v>
      </c>
      <c r="G35" s="7" t="s">
        <v>7</v>
      </c>
      <c r="H35" s="5" t="s">
        <v>7</v>
      </c>
      <c r="I35" s="5" t="s">
        <v>7</v>
      </c>
      <c r="J35" s="5" t="s">
        <v>7</v>
      </c>
      <c r="K35" s="5" t="s">
        <v>7</v>
      </c>
    </row>
    <row r="36" spans="1:11" s="35" customFormat="1" ht="72" customHeight="1">
      <c r="A36" s="4" t="s">
        <v>41</v>
      </c>
      <c r="B36" s="4" t="s">
        <v>6</v>
      </c>
      <c r="C36" s="3">
        <v>100</v>
      </c>
      <c r="D36" s="3">
        <v>100</v>
      </c>
      <c r="E36" s="50">
        <f t="shared" si="0"/>
        <v>100</v>
      </c>
      <c r="F36" s="5" t="s">
        <v>7</v>
      </c>
      <c r="G36" s="7" t="s">
        <v>7</v>
      </c>
      <c r="H36" s="5" t="s">
        <v>7</v>
      </c>
      <c r="I36" s="5" t="s">
        <v>7</v>
      </c>
      <c r="J36" s="5" t="s">
        <v>7</v>
      </c>
      <c r="K36" s="5" t="s">
        <v>7</v>
      </c>
    </row>
    <row r="37" spans="1:11" s="35" customFormat="1" ht="72">
      <c r="A37" s="4" t="s">
        <v>43</v>
      </c>
      <c r="B37" s="4" t="s">
        <v>6</v>
      </c>
      <c r="C37" s="3">
        <v>100</v>
      </c>
      <c r="D37" s="3">
        <v>100</v>
      </c>
      <c r="E37" s="50">
        <f t="shared" si="0"/>
        <v>100</v>
      </c>
      <c r="F37" s="5" t="s">
        <v>7</v>
      </c>
      <c r="G37" s="7" t="s">
        <v>7</v>
      </c>
      <c r="H37" s="5" t="s">
        <v>7</v>
      </c>
      <c r="I37" s="5" t="s">
        <v>7</v>
      </c>
      <c r="J37" s="5" t="s">
        <v>7</v>
      </c>
      <c r="K37" s="5" t="s">
        <v>7</v>
      </c>
    </row>
    <row r="38" spans="1:11" s="35" customFormat="1" ht="73.5" customHeight="1">
      <c r="A38" s="4" t="s">
        <v>44</v>
      </c>
      <c r="B38" s="4" t="s">
        <v>6</v>
      </c>
      <c r="C38" s="3">
        <v>100</v>
      </c>
      <c r="D38" s="3">
        <v>100</v>
      </c>
      <c r="E38" s="50">
        <f t="shared" si="0"/>
        <v>100</v>
      </c>
      <c r="F38" s="5" t="s">
        <v>7</v>
      </c>
      <c r="G38" s="7" t="s">
        <v>7</v>
      </c>
      <c r="H38" s="5" t="s">
        <v>7</v>
      </c>
      <c r="I38" s="5" t="s">
        <v>7</v>
      </c>
      <c r="J38" s="5" t="s">
        <v>7</v>
      </c>
      <c r="K38" s="5" t="s">
        <v>7</v>
      </c>
    </row>
    <row r="39" spans="1:11" s="11" customFormat="1" ht="61.5" customHeight="1">
      <c r="A39" s="4" t="s">
        <v>61</v>
      </c>
      <c r="B39" s="4" t="s">
        <v>6</v>
      </c>
      <c r="C39" s="3">
        <v>100</v>
      </c>
      <c r="D39" s="3">
        <v>100</v>
      </c>
      <c r="E39" s="50">
        <f>IF(C39&gt;D39,C39/D39,D39/C39)*100</f>
        <v>100</v>
      </c>
      <c r="F39" s="5" t="s">
        <v>7</v>
      </c>
      <c r="G39" s="7" t="s">
        <v>7</v>
      </c>
      <c r="H39" s="5" t="s">
        <v>7</v>
      </c>
      <c r="I39" s="5" t="s">
        <v>7</v>
      </c>
      <c r="J39" s="5" t="s">
        <v>7</v>
      </c>
      <c r="K39" s="5" t="s">
        <v>7</v>
      </c>
    </row>
    <row r="40" spans="1:11" s="35" customFormat="1" ht="27.75" customHeight="1">
      <c r="A40" s="31" t="s">
        <v>57</v>
      </c>
      <c r="B40" s="4"/>
      <c r="C40" s="3"/>
      <c r="D40" s="3"/>
      <c r="E40" s="50"/>
      <c r="F40" s="5"/>
      <c r="G40" s="7"/>
      <c r="H40" s="5"/>
      <c r="I40" s="5"/>
      <c r="J40" s="5"/>
      <c r="K40" s="5"/>
    </row>
    <row r="41" spans="1:11" s="35" customFormat="1" ht="24">
      <c r="A41" s="31" t="s">
        <v>58</v>
      </c>
      <c r="B41" s="13" t="s">
        <v>63</v>
      </c>
      <c r="C41" s="59">
        <v>20770</v>
      </c>
      <c r="D41" s="59">
        <v>20770</v>
      </c>
      <c r="E41" s="50">
        <f aca="true" t="shared" si="1" ref="E41:E47">IF(C41&gt;D41,C41/D41,D41/C41)*100</f>
        <v>100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5" customFormat="1" ht="12">
      <c r="A42" s="55" t="s">
        <v>86</v>
      </c>
      <c r="B42" s="13" t="s">
        <v>63</v>
      </c>
      <c r="C42" s="59">
        <v>25026</v>
      </c>
      <c r="D42" s="59">
        <v>25026</v>
      </c>
      <c r="E42" s="50">
        <f t="shared" si="1"/>
        <v>100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5" customFormat="1" ht="12">
      <c r="A43" s="12" t="s">
        <v>60</v>
      </c>
      <c r="B43" s="13" t="s">
        <v>63</v>
      </c>
      <c r="C43" s="59">
        <v>25826</v>
      </c>
      <c r="D43" s="59">
        <f>C43</f>
        <v>25826</v>
      </c>
      <c r="E43" s="50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5" customFormat="1" ht="132">
      <c r="A44" s="12" t="s">
        <v>97</v>
      </c>
      <c r="B44" s="4" t="s">
        <v>6</v>
      </c>
      <c r="C44" s="3">
        <v>100</v>
      </c>
      <c r="D44" s="3">
        <v>100</v>
      </c>
      <c r="E44" s="50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5" customFormat="1" ht="36">
      <c r="A45" s="12" t="s">
        <v>88</v>
      </c>
      <c r="B45" s="4" t="s">
        <v>6</v>
      </c>
      <c r="C45" s="59">
        <v>100</v>
      </c>
      <c r="D45" s="59">
        <v>100</v>
      </c>
      <c r="E45" s="50">
        <f t="shared" si="1"/>
        <v>100</v>
      </c>
      <c r="F45" s="5" t="s">
        <v>7</v>
      </c>
      <c r="G45" s="7" t="s">
        <v>7</v>
      </c>
      <c r="H45" s="5" t="s">
        <v>7</v>
      </c>
      <c r="I45" s="5" t="s">
        <v>7</v>
      </c>
      <c r="J45" s="5" t="s">
        <v>7</v>
      </c>
      <c r="K45" s="5" t="s">
        <v>7</v>
      </c>
    </row>
    <row r="46" spans="1:11" s="35" customFormat="1" ht="48">
      <c r="A46" s="12" t="s">
        <v>85</v>
      </c>
      <c r="B46" s="4" t="s">
        <v>6</v>
      </c>
      <c r="C46" s="59">
        <v>99</v>
      </c>
      <c r="D46" s="59">
        <v>99</v>
      </c>
      <c r="E46" s="50">
        <f t="shared" si="1"/>
        <v>100</v>
      </c>
      <c r="F46" s="5" t="s">
        <v>7</v>
      </c>
      <c r="G46" s="7" t="s">
        <v>7</v>
      </c>
      <c r="H46" s="5" t="s">
        <v>7</v>
      </c>
      <c r="I46" s="5" t="s">
        <v>7</v>
      </c>
      <c r="J46" s="5" t="s">
        <v>7</v>
      </c>
      <c r="K46" s="5" t="s">
        <v>7</v>
      </c>
    </row>
    <row r="47" spans="1:11" s="35" customFormat="1" ht="36">
      <c r="A47" s="4" t="s">
        <v>89</v>
      </c>
      <c r="B47" s="13" t="s">
        <v>6</v>
      </c>
      <c r="C47" s="3">
        <v>36.2</v>
      </c>
      <c r="D47" s="3">
        <v>36.2</v>
      </c>
      <c r="E47" s="50">
        <f t="shared" si="1"/>
        <v>100</v>
      </c>
      <c r="F47" s="5" t="s">
        <v>7</v>
      </c>
      <c r="G47" s="7" t="s">
        <v>7</v>
      </c>
      <c r="H47" s="5" t="s">
        <v>7</v>
      </c>
      <c r="I47" s="5" t="s">
        <v>7</v>
      </c>
      <c r="J47" s="5" t="s">
        <v>7</v>
      </c>
      <c r="K47" s="5" t="s">
        <v>7</v>
      </c>
    </row>
    <row r="48" spans="1:11" s="35" customFormat="1" ht="12">
      <c r="A48" s="13" t="s">
        <v>20</v>
      </c>
      <c r="B48" s="13" t="s">
        <v>9</v>
      </c>
      <c r="C48" s="33" t="s">
        <v>7</v>
      </c>
      <c r="D48" s="33" t="s">
        <v>7</v>
      </c>
      <c r="E48" s="33" t="s">
        <v>7</v>
      </c>
      <c r="F48" s="21">
        <f>AVERAGE(E25:E47)</f>
        <v>100.8</v>
      </c>
      <c r="G48" s="43">
        <f>5153943.7-6453.4-1450.1-1376.15</f>
        <v>5144664.05</v>
      </c>
      <c r="H48" s="37">
        <f>G48/G23</f>
        <v>0.9915</v>
      </c>
      <c r="I48" s="33" t="s">
        <v>7</v>
      </c>
      <c r="J48" s="33" t="s">
        <v>7</v>
      </c>
      <c r="K48" s="33" t="s">
        <v>7</v>
      </c>
    </row>
    <row r="49" spans="1:11" s="35" customFormat="1" ht="12.75" customHeight="1">
      <c r="A49" s="77" t="s">
        <v>19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</row>
    <row r="50" spans="1:11" s="35" customFormat="1" ht="37.5" customHeight="1">
      <c r="A50" s="4" t="s">
        <v>39</v>
      </c>
      <c r="B50" s="13" t="s">
        <v>6</v>
      </c>
      <c r="C50" s="3">
        <v>90</v>
      </c>
      <c r="D50" s="3">
        <v>90</v>
      </c>
      <c r="E50" s="50">
        <f>IF(C50&gt;D50,C50/D50,D50/C50)*100</f>
        <v>100</v>
      </c>
      <c r="F50" s="5" t="s">
        <v>7</v>
      </c>
      <c r="G50" s="7" t="s">
        <v>7</v>
      </c>
      <c r="H50" s="5" t="s">
        <v>7</v>
      </c>
      <c r="I50" s="5" t="s">
        <v>7</v>
      </c>
      <c r="J50" s="5" t="s">
        <v>7</v>
      </c>
      <c r="K50" s="5" t="s">
        <v>7</v>
      </c>
    </row>
    <row r="51" spans="1:11" s="35" customFormat="1" ht="12">
      <c r="A51" s="13" t="s">
        <v>21</v>
      </c>
      <c r="B51" s="13" t="s">
        <v>9</v>
      </c>
      <c r="C51" s="33" t="s">
        <v>7</v>
      </c>
      <c r="D51" s="33" t="s">
        <v>7</v>
      </c>
      <c r="E51" s="33" t="s">
        <v>7</v>
      </c>
      <c r="F51" s="21">
        <f>AVERAGE(E50:E50)</f>
        <v>100</v>
      </c>
      <c r="G51" s="21">
        <f>G23-G48</f>
        <v>44008.4</v>
      </c>
      <c r="H51" s="37">
        <f>G51/G23</f>
        <v>0.0085</v>
      </c>
      <c r="I51" s="33" t="s">
        <v>7</v>
      </c>
      <c r="J51" s="33" t="s">
        <v>7</v>
      </c>
      <c r="K51" s="33" t="s">
        <v>7</v>
      </c>
    </row>
    <row r="52" spans="1:11" s="35" customFormat="1" ht="12">
      <c r="A52" s="38"/>
      <c r="B52" s="38"/>
      <c r="C52" s="39"/>
      <c r="D52" s="39"/>
      <c r="E52" s="39"/>
      <c r="F52" s="39"/>
      <c r="G52" s="40"/>
      <c r="H52" s="39"/>
      <c r="I52" s="39"/>
      <c r="J52" s="39"/>
      <c r="K52" s="39"/>
    </row>
    <row r="53" s="35" customFormat="1" ht="12">
      <c r="G53" s="41"/>
    </row>
    <row r="54" s="35" customFormat="1" ht="12">
      <c r="G54" s="41"/>
    </row>
    <row r="55" spans="1:11" ht="15.75" customHeight="1">
      <c r="A55" s="35" t="s">
        <v>72</v>
      </c>
      <c r="B55" s="35"/>
      <c r="C55" s="35"/>
      <c r="D55" s="35"/>
      <c r="E55" s="35"/>
      <c r="F55" s="35"/>
      <c r="G55" s="41"/>
      <c r="H55" s="35" t="s">
        <v>76</v>
      </c>
      <c r="I55" s="35"/>
      <c r="J55" s="35"/>
      <c r="K55" s="35"/>
    </row>
    <row r="56" s="35" customFormat="1" ht="12">
      <c r="G56" s="41"/>
    </row>
    <row r="57" spans="1:11" ht="12.75">
      <c r="A57" s="35"/>
      <c r="B57" s="35"/>
      <c r="C57" s="35"/>
      <c r="D57" s="35"/>
      <c r="E57" s="35"/>
      <c r="F57" s="35"/>
      <c r="G57" s="41"/>
      <c r="H57" s="35"/>
      <c r="I57" s="35"/>
      <c r="J57" s="35"/>
      <c r="K57" s="35"/>
    </row>
    <row r="58" spans="1:11" ht="12.75">
      <c r="A58" s="35"/>
      <c r="B58" s="35"/>
      <c r="C58" s="35"/>
      <c r="D58" s="35"/>
      <c r="E58" s="35"/>
      <c r="F58" s="35"/>
      <c r="G58" s="41"/>
      <c r="H58" s="35"/>
      <c r="I58" s="35"/>
      <c r="J58" s="35"/>
      <c r="K58" s="35"/>
    </row>
    <row r="59" spans="1:11" ht="12.75">
      <c r="A59" s="35"/>
      <c r="B59" s="35"/>
      <c r="C59" s="35"/>
      <c r="D59" s="35"/>
      <c r="E59" s="35"/>
      <c r="F59" s="35"/>
      <c r="G59" s="41"/>
      <c r="H59" s="35"/>
      <c r="I59" s="35"/>
      <c r="J59" s="35"/>
      <c r="K59" s="35"/>
    </row>
    <row r="60" spans="1:11" ht="12.75">
      <c r="A60" s="35"/>
      <c r="B60" s="35"/>
      <c r="C60" s="35"/>
      <c r="D60" s="35"/>
      <c r="E60" s="35"/>
      <c r="F60" s="35"/>
      <c r="G60" s="41"/>
      <c r="H60" s="35"/>
      <c r="I60" s="35"/>
      <c r="J60" s="35"/>
      <c r="K60" s="35"/>
    </row>
    <row r="61" spans="1:11" ht="12.75">
      <c r="A61" s="35"/>
      <c r="B61" s="35"/>
      <c r="C61" s="35"/>
      <c r="D61" s="35"/>
      <c r="E61" s="35"/>
      <c r="F61" s="35"/>
      <c r="G61" s="41"/>
      <c r="H61" s="35"/>
      <c r="I61" s="35"/>
      <c r="J61" s="35"/>
      <c r="K61" s="35"/>
    </row>
    <row r="62" spans="1:11" ht="12.75">
      <c r="A62" s="35"/>
      <c r="B62" s="35"/>
      <c r="C62" s="35"/>
      <c r="D62" s="35"/>
      <c r="E62" s="35"/>
      <c r="F62" s="35"/>
      <c r="G62" s="41"/>
      <c r="H62" s="35"/>
      <c r="I62" s="35"/>
      <c r="J62" s="35"/>
      <c r="K62" s="35"/>
    </row>
    <row r="63" spans="1:11" ht="12.75">
      <c r="A63" s="35"/>
      <c r="B63" s="35"/>
      <c r="C63" s="35"/>
      <c r="D63" s="35"/>
      <c r="E63" s="35"/>
      <c r="F63" s="35"/>
      <c r="G63" s="41"/>
      <c r="H63" s="35"/>
      <c r="I63" s="35"/>
      <c r="J63" s="35"/>
      <c r="K63" s="35"/>
    </row>
    <row r="64" spans="1:11" ht="12.75">
      <c r="A64" s="35"/>
      <c r="B64" s="35"/>
      <c r="C64" s="35"/>
      <c r="D64" s="35"/>
      <c r="E64" s="35"/>
      <c r="F64" s="35"/>
      <c r="G64" s="41"/>
      <c r="H64" s="35"/>
      <c r="I64" s="35"/>
      <c r="J64" s="35"/>
      <c r="K64" s="35"/>
    </row>
    <row r="65" spans="1:11" ht="12.75">
      <c r="A65" s="35"/>
      <c r="B65" s="35"/>
      <c r="C65" s="35"/>
      <c r="D65" s="35"/>
      <c r="E65" s="35"/>
      <c r="F65" s="35"/>
      <c r="G65" s="41"/>
      <c r="H65" s="35"/>
      <c r="I65" s="35"/>
      <c r="J65" s="35"/>
      <c r="K65" s="35"/>
    </row>
    <row r="66" spans="1:11" ht="12.75">
      <c r="A66" s="35"/>
      <c r="B66" s="35"/>
      <c r="C66" s="35"/>
      <c r="D66" s="35"/>
      <c r="E66" s="35"/>
      <c r="F66" s="35"/>
      <c r="G66" s="41"/>
      <c r="H66" s="35"/>
      <c r="I66" s="35"/>
      <c r="J66" s="35"/>
      <c r="K66" s="35"/>
    </row>
    <row r="67" spans="1:11" ht="12.75">
      <c r="A67" s="35"/>
      <c r="B67" s="35"/>
      <c r="C67" s="35"/>
      <c r="D67" s="35"/>
      <c r="E67" s="35"/>
      <c r="F67" s="35"/>
      <c r="G67" s="41"/>
      <c r="H67" s="35"/>
      <c r="I67" s="35"/>
      <c r="J67" s="35"/>
      <c r="K67" s="35"/>
    </row>
    <row r="68" spans="1:11" ht="12.75">
      <c r="A68" s="35"/>
      <c r="B68" s="35"/>
      <c r="C68" s="35"/>
      <c r="D68" s="35"/>
      <c r="E68" s="35"/>
      <c r="F68" s="35"/>
      <c r="G68" s="41"/>
      <c r="H68" s="35"/>
      <c r="I68" s="35"/>
      <c r="J68" s="35"/>
      <c r="K68" s="35"/>
    </row>
    <row r="69" spans="1:11" ht="12.75">
      <c r="A69" s="35"/>
      <c r="B69" s="35"/>
      <c r="C69" s="35"/>
      <c r="D69" s="35"/>
      <c r="E69" s="35"/>
      <c r="F69" s="35"/>
      <c r="G69" s="41"/>
      <c r="H69" s="35"/>
      <c r="I69" s="35"/>
      <c r="J69" s="35"/>
      <c r="K69" s="35"/>
    </row>
    <row r="70" spans="1:11" ht="12.75">
      <c r="A70" s="35"/>
      <c r="B70" s="35"/>
      <c r="C70" s="35"/>
      <c r="D70" s="35"/>
      <c r="E70" s="35"/>
      <c r="F70" s="35"/>
      <c r="G70" s="41"/>
      <c r="H70" s="35"/>
      <c r="I70" s="35"/>
      <c r="J70" s="35"/>
      <c r="K70" s="35"/>
    </row>
    <row r="71" spans="1:11" ht="12.75">
      <c r="A71" s="35"/>
      <c r="B71" s="35"/>
      <c r="C71" s="35"/>
      <c r="D71" s="35"/>
      <c r="E71" s="35"/>
      <c r="F71" s="35"/>
      <c r="G71" s="41"/>
      <c r="H71" s="35"/>
      <c r="I71" s="35"/>
      <c r="J71" s="35"/>
      <c r="K71" s="35"/>
    </row>
    <row r="72" spans="1:11" ht="12.75">
      <c r="A72" s="35"/>
      <c r="B72" s="35"/>
      <c r="C72" s="35"/>
      <c r="D72" s="35"/>
      <c r="E72" s="35"/>
      <c r="F72" s="35"/>
      <c r="G72" s="41"/>
      <c r="H72" s="35"/>
      <c r="I72" s="35"/>
      <c r="J72" s="35"/>
      <c r="K72" s="35"/>
    </row>
    <row r="73" spans="1:11" ht="12.75">
      <c r="A73" s="35"/>
      <c r="B73" s="35"/>
      <c r="C73" s="35"/>
      <c r="D73" s="35"/>
      <c r="E73" s="35"/>
      <c r="F73" s="35"/>
      <c r="G73" s="41"/>
      <c r="H73" s="35"/>
      <c r="I73" s="35"/>
      <c r="J73" s="35"/>
      <c r="K73" s="35"/>
    </row>
    <row r="74" spans="1:11" ht="12.75">
      <c r="A74" s="35"/>
      <c r="B74" s="35"/>
      <c r="C74" s="35"/>
      <c r="D74" s="35"/>
      <c r="E74" s="35"/>
      <c r="F74" s="35"/>
      <c r="G74" s="41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41"/>
      <c r="H75" s="35"/>
      <c r="I75" s="35"/>
      <c r="J75" s="35"/>
      <c r="K75" s="35"/>
    </row>
    <row r="76" spans="1:11" ht="12.75">
      <c r="A76" s="35"/>
      <c r="B76" s="35"/>
      <c r="C76" s="35"/>
      <c r="D76" s="35"/>
      <c r="E76" s="35"/>
      <c r="F76" s="35"/>
      <c r="G76" s="41"/>
      <c r="H76" s="35"/>
      <c r="I76" s="35"/>
      <c r="J76" s="35"/>
      <c r="K76" s="35"/>
    </row>
    <row r="77" spans="1:11" ht="12.75">
      <c r="A77" s="35"/>
      <c r="B77" s="35"/>
      <c r="C77" s="35"/>
      <c r="D77" s="35"/>
      <c r="E77" s="35"/>
      <c r="F77" s="35"/>
      <c r="G77" s="41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41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41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  <row r="88" spans="1:11" ht="12.75">
      <c r="A88" s="35"/>
      <c r="B88" s="35"/>
      <c r="C88" s="35"/>
      <c r="D88" s="35"/>
      <c r="E88" s="35"/>
      <c r="F88" s="35"/>
      <c r="G88" s="41"/>
      <c r="H88" s="35"/>
      <c r="I88" s="35"/>
      <c r="J88" s="35"/>
      <c r="K88" s="35"/>
    </row>
    <row r="89" spans="1:11" ht="12.75">
      <c r="A89" s="35"/>
      <c r="B89" s="35"/>
      <c r="C89" s="35"/>
      <c r="D89" s="35"/>
      <c r="E89" s="35"/>
      <c r="F89" s="35"/>
      <c r="G89" s="41"/>
      <c r="H89" s="35"/>
      <c r="I89" s="35"/>
      <c r="J89" s="35"/>
      <c r="K89" s="35"/>
    </row>
    <row r="90" spans="1:11" ht="12.75">
      <c r="A90" s="35"/>
      <c r="B90" s="35"/>
      <c r="C90" s="35"/>
      <c r="D90" s="35"/>
      <c r="E90" s="35"/>
      <c r="F90" s="35"/>
      <c r="G90" s="41"/>
      <c r="H90" s="35"/>
      <c r="I90" s="35"/>
      <c r="J90" s="35"/>
      <c r="K90" s="35"/>
    </row>
    <row r="91" spans="1:11" ht="12.75">
      <c r="A91" s="35"/>
      <c r="B91" s="35"/>
      <c r="C91" s="35"/>
      <c r="D91" s="35"/>
      <c r="E91" s="35"/>
      <c r="F91" s="35"/>
      <c r="G91" s="41"/>
      <c r="H91" s="35"/>
      <c r="I91" s="35"/>
      <c r="J91" s="35"/>
      <c r="K91" s="35"/>
    </row>
  </sheetData>
  <sheetProtection/>
  <mergeCells count="24">
    <mergeCell ref="A11:K11"/>
    <mergeCell ref="A13:A16"/>
    <mergeCell ref="B13:B16"/>
    <mergeCell ref="D13:D16"/>
    <mergeCell ref="H13:H16"/>
    <mergeCell ref="J13:J16"/>
    <mergeCell ref="G13:G16"/>
    <mergeCell ref="K13:K16"/>
    <mergeCell ref="E13:E16"/>
    <mergeCell ref="A49:K49"/>
    <mergeCell ref="I13:I16"/>
    <mergeCell ref="F13:F16"/>
    <mergeCell ref="A24:K24"/>
    <mergeCell ref="C13:C16"/>
    <mergeCell ref="A18:K18"/>
    <mergeCell ref="F1:K1"/>
    <mergeCell ref="H2:K2"/>
    <mergeCell ref="H3:K3"/>
    <mergeCell ref="H4:K4"/>
    <mergeCell ref="A9:K9"/>
    <mergeCell ref="A10:K10"/>
    <mergeCell ref="F5:K5"/>
    <mergeCell ref="H6:K6"/>
    <mergeCell ref="H7:K7"/>
  </mergeCells>
  <printOptions/>
  <pageMargins left="0.1968503937007874" right="0.1968503937007874" top="0.2" bottom="0.1968503937007874" header="0.16" footer="0"/>
  <pageSetup fitToHeight="0" fitToWidth="1"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view="pageBreakPreview" zoomScaleSheetLayoutView="100" zoomScalePageLayoutView="0" workbookViewId="0" topLeftCell="A1">
      <selection activeCell="N10" sqref="N10"/>
    </sheetView>
  </sheetViews>
  <sheetFormatPr defaultColWidth="9.140625" defaultRowHeight="12.75"/>
  <cols>
    <col min="1" max="1" width="48.8515625" style="22" customWidth="1"/>
    <col min="2" max="2" width="8.28125" style="22" customWidth="1"/>
    <col min="3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3.710937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3.5" customHeight="1">
      <c r="F1" s="72" t="s">
        <v>77</v>
      </c>
      <c r="G1" s="72"/>
      <c r="H1" s="72"/>
      <c r="I1" s="72"/>
      <c r="J1" s="72"/>
      <c r="K1" s="72"/>
    </row>
    <row r="2" spans="6:12" ht="14.25" customHeight="1">
      <c r="F2" s="45"/>
      <c r="G2" s="45"/>
      <c r="H2" s="73" t="s">
        <v>67</v>
      </c>
      <c r="I2" s="73"/>
      <c r="J2" s="73"/>
      <c r="K2" s="73"/>
      <c r="L2" s="44"/>
    </row>
    <row r="3" spans="6:12" ht="13.5" customHeight="1">
      <c r="F3" s="45"/>
      <c r="G3" s="45"/>
      <c r="H3" s="73" t="s">
        <v>102</v>
      </c>
      <c r="I3" s="73"/>
      <c r="J3" s="73"/>
      <c r="K3" s="73"/>
      <c r="L3" s="44"/>
    </row>
    <row r="4" spans="6:12" ht="12.75" customHeight="1">
      <c r="F4" s="45"/>
      <c r="G4" s="45"/>
      <c r="H4" s="82"/>
      <c r="I4" s="82"/>
      <c r="J4" s="82"/>
      <c r="K4" s="82"/>
      <c r="L4" s="44"/>
    </row>
    <row r="5" ht="15" customHeight="1"/>
    <row r="6" spans="1:11" ht="14.25">
      <c r="A6" s="76" t="s">
        <v>11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4.25">
      <c r="A7" s="76" t="s">
        <v>98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4.25">
      <c r="A8" s="76" t="s">
        <v>30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10" spans="1:11" ht="32.25" customHeight="1">
      <c r="A10" s="81" t="s">
        <v>0</v>
      </c>
      <c r="B10" s="81" t="s">
        <v>1</v>
      </c>
      <c r="C10" s="75" t="s">
        <v>2</v>
      </c>
      <c r="D10" s="75" t="s">
        <v>3</v>
      </c>
      <c r="E10" s="75" t="s">
        <v>4</v>
      </c>
      <c r="F10" s="75" t="s">
        <v>5</v>
      </c>
      <c r="G10" s="80" t="s">
        <v>22</v>
      </c>
      <c r="H10" s="75" t="s">
        <v>23</v>
      </c>
      <c r="I10" s="75" t="s">
        <v>24</v>
      </c>
      <c r="J10" s="75" t="s">
        <v>25</v>
      </c>
      <c r="K10" s="75" t="s">
        <v>26</v>
      </c>
    </row>
    <row r="11" spans="1:11" ht="33.75" customHeight="1">
      <c r="A11" s="81"/>
      <c r="B11" s="81"/>
      <c r="C11" s="75"/>
      <c r="D11" s="75"/>
      <c r="E11" s="75"/>
      <c r="F11" s="75"/>
      <c r="G11" s="80"/>
      <c r="H11" s="75"/>
      <c r="I11" s="75"/>
      <c r="J11" s="75"/>
      <c r="K11" s="75"/>
    </row>
    <row r="12" spans="1:11" ht="0.75" customHeight="1">
      <c r="A12" s="81"/>
      <c r="B12" s="81"/>
      <c r="C12" s="75"/>
      <c r="D12" s="75"/>
      <c r="E12" s="75"/>
      <c r="F12" s="75"/>
      <c r="G12" s="80"/>
      <c r="H12" s="75"/>
      <c r="I12" s="75"/>
      <c r="J12" s="75"/>
      <c r="K12" s="75"/>
    </row>
    <row r="13" spans="1:11" ht="60" customHeight="1">
      <c r="A13" s="81"/>
      <c r="B13" s="81"/>
      <c r="C13" s="75"/>
      <c r="D13" s="75"/>
      <c r="E13" s="75"/>
      <c r="F13" s="75"/>
      <c r="G13" s="80"/>
      <c r="H13" s="75"/>
      <c r="I13" s="75"/>
      <c r="J13" s="75"/>
      <c r="K13" s="75"/>
    </row>
    <row r="14" spans="1:11" ht="12.7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  <c r="H14" s="24">
        <v>8</v>
      </c>
      <c r="I14" s="24">
        <v>9</v>
      </c>
      <c r="J14" s="24">
        <v>10</v>
      </c>
      <c r="K14" s="24">
        <v>11</v>
      </c>
    </row>
    <row r="15" spans="1:11" ht="12.75" customHeight="1">
      <c r="A15" s="86" t="s">
        <v>99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4" s="35" customFormat="1" ht="42.75" customHeight="1">
      <c r="A16" s="4" t="s">
        <v>81</v>
      </c>
      <c r="B16" s="4" t="s">
        <v>84</v>
      </c>
      <c r="C16" s="3">
        <v>856</v>
      </c>
      <c r="D16" s="3">
        <v>856</v>
      </c>
      <c r="E16" s="5" t="s">
        <v>7</v>
      </c>
      <c r="F16" s="5" t="s">
        <v>7</v>
      </c>
      <c r="G16" s="7" t="s">
        <v>7</v>
      </c>
      <c r="H16" s="5" t="s">
        <v>7</v>
      </c>
      <c r="I16" s="5" t="s">
        <v>7</v>
      </c>
      <c r="J16" s="26">
        <f>IF(C16&gt;D16,C16/D16,D16/C16)*100</f>
        <v>100</v>
      </c>
      <c r="K16" s="5" t="s">
        <v>7</v>
      </c>
      <c r="N16" s="48"/>
    </row>
    <row r="17" spans="1:14" s="35" customFormat="1" ht="56.25" customHeight="1">
      <c r="A17" s="4" t="s">
        <v>82</v>
      </c>
      <c r="B17" s="56" t="s">
        <v>6</v>
      </c>
      <c r="C17" s="3">
        <v>100</v>
      </c>
      <c r="D17" s="3">
        <v>100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6">
        <f>IF(C17&gt;D17,C17/D17,D17/C17)*100</f>
        <v>100</v>
      </c>
      <c r="K17" s="5" t="s">
        <v>7</v>
      </c>
      <c r="N17" s="48"/>
    </row>
    <row r="18" spans="1:14" s="35" customFormat="1" ht="39.75" customHeight="1">
      <c r="A18" s="4" t="s">
        <v>87</v>
      </c>
      <c r="B18" s="56" t="s">
        <v>6</v>
      </c>
      <c r="C18" s="3">
        <v>97.4</v>
      </c>
      <c r="D18" s="3">
        <v>97.4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6">
        <f>IF(C18&gt;D18,C18/D18,D18/C18)*100</f>
        <v>100</v>
      </c>
      <c r="K18" s="5" t="s">
        <v>7</v>
      </c>
      <c r="N18" s="48"/>
    </row>
    <row r="19" spans="1:14" s="35" customFormat="1" ht="76.5" customHeight="1">
      <c r="A19" s="4" t="s">
        <v>83</v>
      </c>
      <c r="B19" s="56" t="s">
        <v>6</v>
      </c>
      <c r="C19" s="3">
        <v>37.3</v>
      </c>
      <c r="D19" s="3">
        <v>37.3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6">
        <f>IF(C19&gt;D19,C19/D19,D19/C19)*100</f>
        <v>100</v>
      </c>
      <c r="K19" s="5" t="s">
        <v>7</v>
      </c>
      <c r="N19" s="48"/>
    </row>
    <row r="20" spans="1:14" s="35" customFormat="1" ht="12">
      <c r="A20" s="13" t="s">
        <v>8</v>
      </c>
      <c r="B20" s="13" t="s">
        <v>9</v>
      </c>
      <c r="C20" s="5" t="s">
        <v>7</v>
      </c>
      <c r="D20" s="5" t="s">
        <v>7</v>
      </c>
      <c r="E20" s="5" t="s">
        <v>7</v>
      </c>
      <c r="F20" s="5" t="s">
        <v>7</v>
      </c>
      <c r="G20" s="62">
        <f>5449547.8-6453.4-1376.15</f>
        <v>5441718.25</v>
      </c>
      <c r="H20" s="5" t="s">
        <v>7</v>
      </c>
      <c r="I20" s="7">
        <f>F45*H45+F48*H48</f>
        <v>100.56</v>
      </c>
      <c r="J20" s="5" t="s">
        <v>7</v>
      </c>
      <c r="K20" s="26">
        <f>AVERAGE(J16:J19)</f>
        <v>100</v>
      </c>
      <c r="N20" s="48"/>
    </row>
    <row r="21" spans="1:11" s="35" customFormat="1" ht="12">
      <c r="A21" s="77" t="s">
        <v>18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s="35" customFormat="1" ht="48">
      <c r="A22" s="4" t="s">
        <v>46</v>
      </c>
      <c r="B22" s="13" t="s">
        <v>6</v>
      </c>
      <c r="C22" s="3">
        <v>84.79</v>
      </c>
      <c r="D22" s="3">
        <v>84.75</v>
      </c>
      <c r="E22" s="50">
        <f>IF(C22&gt;D22,C22/D22,D22/C22)*100</f>
        <v>100.05</v>
      </c>
      <c r="F22" s="3" t="s">
        <v>7</v>
      </c>
      <c r="G22" s="50" t="s">
        <v>7</v>
      </c>
      <c r="H22" s="3" t="s">
        <v>7</v>
      </c>
      <c r="I22" s="3" t="s">
        <v>7</v>
      </c>
      <c r="J22" s="3" t="s">
        <v>7</v>
      </c>
      <c r="K22" s="3" t="s">
        <v>7</v>
      </c>
    </row>
    <row r="23" spans="1:11" s="35" customFormat="1" ht="48">
      <c r="A23" s="12" t="s">
        <v>47</v>
      </c>
      <c r="B23" s="13" t="s">
        <v>6</v>
      </c>
      <c r="C23" s="3">
        <v>17.69</v>
      </c>
      <c r="D23" s="3">
        <v>17.78</v>
      </c>
      <c r="E23" s="50">
        <f aca="true" t="shared" si="0" ref="E23:E36">IF(C23&gt;D23,C23/D23,D23/C23)*100</f>
        <v>100.51</v>
      </c>
      <c r="F23" s="3" t="s">
        <v>7</v>
      </c>
      <c r="G23" s="50" t="s">
        <v>7</v>
      </c>
      <c r="H23" s="3" t="s">
        <v>7</v>
      </c>
      <c r="I23" s="3" t="s">
        <v>7</v>
      </c>
      <c r="J23" s="3" t="s">
        <v>7</v>
      </c>
      <c r="K23" s="3" t="s">
        <v>7</v>
      </c>
    </row>
    <row r="24" spans="1:11" s="35" customFormat="1" ht="48">
      <c r="A24" s="12" t="s">
        <v>65</v>
      </c>
      <c r="B24" s="13" t="s">
        <v>6</v>
      </c>
      <c r="C24" s="3">
        <v>1.1</v>
      </c>
      <c r="D24" s="3">
        <v>1</v>
      </c>
      <c r="E24" s="50">
        <f t="shared" si="0"/>
        <v>110</v>
      </c>
      <c r="F24" s="3" t="s">
        <v>7</v>
      </c>
      <c r="G24" s="50" t="s">
        <v>7</v>
      </c>
      <c r="H24" s="3" t="s">
        <v>7</v>
      </c>
      <c r="I24" s="3" t="s">
        <v>7</v>
      </c>
      <c r="J24" s="3" t="s">
        <v>7</v>
      </c>
      <c r="K24" s="3" t="s">
        <v>7</v>
      </c>
    </row>
    <row r="25" spans="1:11" s="35" customFormat="1" ht="66.75" customHeight="1">
      <c r="A25" s="4" t="s">
        <v>45</v>
      </c>
      <c r="B25" s="13" t="s">
        <v>6</v>
      </c>
      <c r="C25" s="3">
        <v>100</v>
      </c>
      <c r="D25" s="3">
        <v>100</v>
      </c>
      <c r="E25" s="50">
        <f t="shared" si="0"/>
        <v>100</v>
      </c>
      <c r="F25" s="3" t="s">
        <v>7</v>
      </c>
      <c r="G25" s="50" t="s">
        <v>7</v>
      </c>
      <c r="H25" s="3" t="s">
        <v>7</v>
      </c>
      <c r="I25" s="3" t="s">
        <v>7</v>
      </c>
      <c r="J25" s="3" t="s">
        <v>7</v>
      </c>
      <c r="K25" s="3" t="s">
        <v>7</v>
      </c>
    </row>
    <row r="26" spans="1:11" s="35" customFormat="1" ht="48">
      <c r="A26" s="4" t="s">
        <v>40</v>
      </c>
      <c r="B26" s="13" t="s">
        <v>6</v>
      </c>
      <c r="C26" s="3">
        <v>90</v>
      </c>
      <c r="D26" s="3">
        <v>90</v>
      </c>
      <c r="E26" s="50">
        <f t="shared" si="0"/>
        <v>100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5" customFormat="1" ht="36">
      <c r="A27" s="12" t="s">
        <v>50</v>
      </c>
      <c r="B27" s="13" t="s">
        <v>6</v>
      </c>
      <c r="C27" s="3">
        <v>83.7</v>
      </c>
      <c r="D27" s="3">
        <v>83.8</v>
      </c>
      <c r="E27" s="50">
        <f t="shared" si="0"/>
        <v>100.12</v>
      </c>
      <c r="F27" s="3" t="s">
        <v>7</v>
      </c>
      <c r="G27" s="50" t="s">
        <v>7</v>
      </c>
      <c r="H27" s="3" t="s">
        <v>7</v>
      </c>
      <c r="I27" s="3" t="s">
        <v>7</v>
      </c>
      <c r="J27" s="3" t="s">
        <v>7</v>
      </c>
      <c r="K27" s="3" t="s">
        <v>7</v>
      </c>
    </row>
    <row r="28" spans="1:11" s="35" customFormat="1" ht="49.5" customHeight="1">
      <c r="A28" s="12" t="s">
        <v>51</v>
      </c>
      <c r="B28" s="13" t="s">
        <v>6</v>
      </c>
      <c r="C28" s="3">
        <v>6.4</v>
      </c>
      <c r="D28" s="3">
        <v>6.4</v>
      </c>
      <c r="E28" s="50">
        <f t="shared" si="0"/>
        <v>100</v>
      </c>
      <c r="F28" s="3" t="s">
        <v>7</v>
      </c>
      <c r="G28" s="50" t="s">
        <v>7</v>
      </c>
      <c r="H28" s="3" t="s">
        <v>7</v>
      </c>
      <c r="I28" s="3" t="s">
        <v>7</v>
      </c>
      <c r="J28" s="3" t="s">
        <v>7</v>
      </c>
      <c r="K28" s="3" t="s">
        <v>7</v>
      </c>
    </row>
    <row r="29" spans="1:11" s="35" customFormat="1" ht="72">
      <c r="A29" s="12" t="s">
        <v>52</v>
      </c>
      <c r="B29" s="13" t="s">
        <v>6</v>
      </c>
      <c r="C29" s="3">
        <v>67.2</v>
      </c>
      <c r="D29" s="58">
        <v>67.2</v>
      </c>
      <c r="E29" s="50">
        <f t="shared" si="0"/>
        <v>100</v>
      </c>
      <c r="F29" s="3" t="s">
        <v>7</v>
      </c>
      <c r="G29" s="50" t="s">
        <v>7</v>
      </c>
      <c r="H29" s="3" t="s">
        <v>7</v>
      </c>
      <c r="I29" s="3" t="s">
        <v>7</v>
      </c>
      <c r="J29" s="3" t="s">
        <v>7</v>
      </c>
      <c r="K29" s="3" t="s">
        <v>7</v>
      </c>
    </row>
    <row r="30" spans="1:11" s="35" customFormat="1" ht="72.75" customHeight="1">
      <c r="A30" s="12" t="s">
        <v>53</v>
      </c>
      <c r="B30" s="13" t="s">
        <v>6</v>
      </c>
      <c r="C30" s="3">
        <v>32.8</v>
      </c>
      <c r="D30" s="3">
        <v>32.8</v>
      </c>
      <c r="E30" s="50">
        <f t="shared" si="0"/>
        <v>100</v>
      </c>
      <c r="F30" s="3" t="s">
        <v>7</v>
      </c>
      <c r="G30" s="50" t="s">
        <v>7</v>
      </c>
      <c r="H30" s="3" t="s">
        <v>7</v>
      </c>
      <c r="I30" s="3" t="s">
        <v>7</v>
      </c>
      <c r="J30" s="3" t="s">
        <v>7</v>
      </c>
      <c r="K30" s="3" t="s">
        <v>7</v>
      </c>
    </row>
    <row r="31" spans="1:11" s="35" customFormat="1" ht="63.75" customHeight="1">
      <c r="A31" s="12" t="s">
        <v>54</v>
      </c>
      <c r="B31" s="13" t="s">
        <v>6</v>
      </c>
      <c r="C31" s="3">
        <v>15.2</v>
      </c>
      <c r="D31" s="3">
        <v>15.2</v>
      </c>
      <c r="E31" s="50">
        <f t="shared" si="0"/>
        <v>100</v>
      </c>
      <c r="F31" s="3" t="s">
        <v>7</v>
      </c>
      <c r="G31" s="50" t="s">
        <v>7</v>
      </c>
      <c r="H31" s="3" t="s">
        <v>7</v>
      </c>
      <c r="I31" s="3" t="s">
        <v>7</v>
      </c>
      <c r="J31" s="3" t="s">
        <v>7</v>
      </c>
      <c r="K31" s="3" t="s">
        <v>7</v>
      </c>
    </row>
    <row r="32" spans="1:11" s="35" customFormat="1" ht="39.75" customHeight="1">
      <c r="A32" s="12" t="s">
        <v>55</v>
      </c>
      <c r="B32" s="5" t="s">
        <v>56</v>
      </c>
      <c r="C32" s="3">
        <v>36.3</v>
      </c>
      <c r="D32" s="3">
        <v>36.9</v>
      </c>
      <c r="E32" s="50">
        <f t="shared" si="0"/>
        <v>101.65</v>
      </c>
      <c r="F32" s="3" t="s">
        <v>7</v>
      </c>
      <c r="G32" s="50" t="s">
        <v>7</v>
      </c>
      <c r="H32" s="3" t="s">
        <v>7</v>
      </c>
      <c r="I32" s="3" t="s">
        <v>7</v>
      </c>
      <c r="J32" s="3" t="s">
        <v>7</v>
      </c>
      <c r="K32" s="3" t="s">
        <v>7</v>
      </c>
    </row>
    <row r="33" spans="1:11" s="35" customFormat="1" ht="75" customHeight="1">
      <c r="A33" s="4" t="s">
        <v>41</v>
      </c>
      <c r="B33" s="4" t="s">
        <v>6</v>
      </c>
      <c r="C33" s="3">
        <v>100</v>
      </c>
      <c r="D33" s="3">
        <v>100</v>
      </c>
      <c r="E33" s="50">
        <f t="shared" si="0"/>
        <v>100</v>
      </c>
      <c r="F33" s="3" t="s">
        <v>7</v>
      </c>
      <c r="G33" s="50" t="s">
        <v>7</v>
      </c>
      <c r="H33" s="3" t="s">
        <v>7</v>
      </c>
      <c r="I33" s="3" t="s">
        <v>7</v>
      </c>
      <c r="J33" s="3" t="s">
        <v>7</v>
      </c>
      <c r="K33" s="3" t="s">
        <v>7</v>
      </c>
    </row>
    <row r="34" spans="1:11" s="35" customFormat="1" ht="72">
      <c r="A34" s="4" t="s">
        <v>43</v>
      </c>
      <c r="B34" s="4" t="s">
        <v>6</v>
      </c>
      <c r="C34" s="3">
        <v>100</v>
      </c>
      <c r="D34" s="3">
        <v>100</v>
      </c>
      <c r="E34" s="50">
        <f t="shared" si="0"/>
        <v>100</v>
      </c>
      <c r="F34" s="3" t="s">
        <v>7</v>
      </c>
      <c r="G34" s="50" t="s">
        <v>7</v>
      </c>
      <c r="H34" s="3" t="s">
        <v>7</v>
      </c>
      <c r="I34" s="3" t="s">
        <v>7</v>
      </c>
      <c r="J34" s="3" t="s">
        <v>7</v>
      </c>
      <c r="K34" s="3" t="s">
        <v>7</v>
      </c>
    </row>
    <row r="35" spans="1:11" s="35" customFormat="1" ht="77.25" customHeight="1">
      <c r="A35" s="4" t="s">
        <v>44</v>
      </c>
      <c r="B35" s="4" t="s">
        <v>6</v>
      </c>
      <c r="C35" s="3">
        <v>100</v>
      </c>
      <c r="D35" s="3">
        <v>100</v>
      </c>
      <c r="E35" s="50">
        <f t="shared" si="0"/>
        <v>100</v>
      </c>
      <c r="F35" s="3" t="s">
        <v>7</v>
      </c>
      <c r="G35" s="50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1" customFormat="1" ht="61.5" customHeight="1">
      <c r="A36" s="4" t="s">
        <v>61</v>
      </c>
      <c r="B36" s="4" t="s">
        <v>6</v>
      </c>
      <c r="C36" s="3">
        <v>100</v>
      </c>
      <c r="D36" s="3">
        <v>100</v>
      </c>
      <c r="E36" s="50">
        <f t="shared" si="0"/>
        <v>100</v>
      </c>
      <c r="F36" s="3" t="s">
        <v>7</v>
      </c>
      <c r="G36" s="50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35" customFormat="1" ht="26.25" customHeight="1">
      <c r="A37" s="31" t="s">
        <v>57</v>
      </c>
      <c r="B37" s="4"/>
      <c r="C37" s="3"/>
      <c r="D37" s="3"/>
      <c r="E37" s="50"/>
      <c r="F37" s="33"/>
      <c r="G37" s="21"/>
      <c r="H37" s="33"/>
      <c r="I37" s="33"/>
      <c r="J37" s="33"/>
      <c r="K37" s="33"/>
    </row>
    <row r="38" spans="1:11" s="35" customFormat="1" ht="27.75" customHeight="1">
      <c r="A38" s="31" t="s">
        <v>58</v>
      </c>
      <c r="B38" s="13" t="s">
        <v>63</v>
      </c>
      <c r="C38" s="59">
        <v>20770</v>
      </c>
      <c r="D38" s="59">
        <v>20770</v>
      </c>
      <c r="E38" s="50">
        <f aca="true" t="shared" si="1" ref="E38:E44">IF(C38&gt;D38,C38/D38,D38/C38)*100</f>
        <v>100</v>
      </c>
      <c r="F38" s="33" t="s">
        <v>7</v>
      </c>
      <c r="G38" s="21" t="s">
        <v>7</v>
      </c>
      <c r="H38" s="33" t="s">
        <v>7</v>
      </c>
      <c r="I38" s="33" t="s">
        <v>7</v>
      </c>
      <c r="J38" s="33" t="s">
        <v>7</v>
      </c>
      <c r="K38" s="33" t="s">
        <v>7</v>
      </c>
    </row>
    <row r="39" spans="1:11" s="35" customFormat="1" ht="24">
      <c r="A39" s="12" t="s">
        <v>59</v>
      </c>
      <c r="B39" s="13" t="s">
        <v>63</v>
      </c>
      <c r="C39" s="59">
        <v>25026</v>
      </c>
      <c r="D39" s="59">
        <v>25026</v>
      </c>
      <c r="E39" s="50">
        <f t="shared" si="1"/>
        <v>100</v>
      </c>
      <c r="F39" s="33" t="s">
        <v>7</v>
      </c>
      <c r="G39" s="21" t="s">
        <v>7</v>
      </c>
      <c r="H39" s="33" t="s">
        <v>7</v>
      </c>
      <c r="I39" s="33" t="s">
        <v>7</v>
      </c>
      <c r="J39" s="33" t="s">
        <v>7</v>
      </c>
      <c r="K39" s="33" t="s">
        <v>7</v>
      </c>
    </row>
    <row r="40" spans="1:11" s="35" customFormat="1" ht="12">
      <c r="A40" s="12" t="s">
        <v>60</v>
      </c>
      <c r="B40" s="13" t="s">
        <v>63</v>
      </c>
      <c r="C40" s="59">
        <v>25826</v>
      </c>
      <c r="D40" s="59">
        <f>C40</f>
        <v>25826</v>
      </c>
      <c r="E40" s="50">
        <f t="shared" si="1"/>
        <v>100</v>
      </c>
      <c r="F40" s="33" t="s">
        <v>7</v>
      </c>
      <c r="G40" s="21" t="s">
        <v>7</v>
      </c>
      <c r="H40" s="33" t="s">
        <v>7</v>
      </c>
      <c r="I40" s="33" t="s">
        <v>7</v>
      </c>
      <c r="J40" s="33" t="s">
        <v>7</v>
      </c>
      <c r="K40" s="33" t="s">
        <v>7</v>
      </c>
    </row>
    <row r="41" spans="1:11" s="35" customFormat="1" ht="120">
      <c r="A41" s="12" t="s">
        <v>73</v>
      </c>
      <c r="B41" s="4" t="s">
        <v>6</v>
      </c>
      <c r="C41" s="3">
        <v>100</v>
      </c>
      <c r="D41" s="3">
        <v>100</v>
      </c>
      <c r="E41" s="50">
        <f t="shared" si="1"/>
        <v>100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5" customFormat="1" ht="36">
      <c r="A42" s="12" t="s">
        <v>88</v>
      </c>
      <c r="B42" s="4" t="s">
        <v>6</v>
      </c>
      <c r="C42" s="59">
        <v>100</v>
      </c>
      <c r="D42" s="59">
        <v>100</v>
      </c>
      <c r="E42" s="50">
        <f t="shared" si="1"/>
        <v>100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5" customFormat="1" ht="48">
      <c r="A43" s="12" t="s">
        <v>85</v>
      </c>
      <c r="B43" s="4" t="s">
        <v>6</v>
      </c>
      <c r="C43" s="59">
        <v>99</v>
      </c>
      <c r="D43" s="59">
        <v>99</v>
      </c>
      <c r="E43" s="50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5" customFormat="1" ht="36">
      <c r="A44" s="4" t="s">
        <v>89</v>
      </c>
      <c r="B44" s="13" t="s">
        <v>6</v>
      </c>
      <c r="C44" s="3">
        <v>36.2</v>
      </c>
      <c r="D44" s="3">
        <v>36.2</v>
      </c>
      <c r="E44" s="50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5" customFormat="1" ht="12">
      <c r="A45" s="13" t="s">
        <v>20</v>
      </c>
      <c r="B45" s="13" t="s">
        <v>9</v>
      </c>
      <c r="C45" s="3" t="s">
        <v>7</v>
      </c>
      <c r="D45" s="3" t="s">
        <v>7</v>
      </c>
      <c r="E45" s="3" t="s">
        <v>7</v>
      </c>
      <c r="F45" s="50">
        <f>AVERAGE(E22:E44)</f>
        <v>100.56</v>
      </c>
      <c r="G45" s="63">
        <f>5404049.8-6453.4-1376.15</f>
        <v>5396220.25</v>
      </c>
      <c r="H45" s="51">
        <f>G45/G20</f>
        <v>0.9916</v>
      </c>
      <c r="I45" s="3" t="s">
        <v>7</v>
      </c>
      <c r="J45" s="3" t="s">
        <v>7</v>
      </c>
      <c r="K45" s="3" t="s">
        <v>7</v>
      </c>
    </row>
    <row r="46" spans="1:11" s="35" customFormat="1" ht="12.75" customHeight="1">
      <c r="A46" s="77" t="s">
        <v>19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1:11" s="35" customFormat="1" ht="39.75" customHeight="1">
      <c r="A47" s="4" t="s">
        <v>39</v>
      </c>
      <c r="B47" s="13" t="s">
        <v>6</v>
      </c>
      <c r="C47" s="3">
        <v>90</v>
      </c>
      <c r="D47" s="3">
        <v>90</v>
      </c>
      <c r="E47" s="50">
        <f>IF(C47&gt;D47,C47/D47,D47/C47)*100</f>
        <v>100</v>
      </c>
      <c r="F47" s="33" t="s">
        <v>7</v>
      </c>
      <c r="G47" s="21" t="s">
        <v>7</v>
      </c>
      <c r="H47" s="33" t="s">
        <v>7</v>
      </c>
      <c r="I47" s="33" t="s">
        <v>7</v>
      </c>
      <c r="J47" s="33" t="s">
        <v>7</v>
      </c>
      <c r="K47" s="33" t="s">
        <v>7</v>
      </c>
    </row>
    <row r="48" spans="1:11" s="35" customFormat="1" ht="12">
      <c r="A48" s="13" t="s">
        <v>21</v>
      </c>
      <c r="B48" s="13" t="s">
        <v>9</v>
      </c>
      <c r="C48" s="33" t="s">
        <v>7</v>
      </c>
      <c r="D48" s="33" t="s">
        <v>7</v>
      </c>
      <c r="E48" s="33" t="s">
        <v>7</v>
      </c>
      <c r="F48" s="21">
        <f>AVERAGE(E47:E47)</f>
        <v>100</v>
      </c>
      <c r="G48" s="21">
        <f>G20-G45</f>
        <v>45498</v>
      </c>
      <c r="H48" s="37">
        <f>G48/G20</f>
        <v>0.0084</v>
      </c>
      <c r="I48" s="33" t="s">
        <v>7</v>
      </c>
      <c r="J48" s="33" t="s">
        <v>7</v>
      </c>
      <c r="K48" s="33" t="s">
        <v>7</v>
      </c>
    </row>
    <row r="49" s="35" customFormat="1" ht="12">
      <c r="G49" s="41"/>
    </row>
    <row r="50" spans="7:11" s="35" customFormat="1" ht="12">
      <c r="G50" s="41"/>
      <c r="K50" s="52"/>
    </row>
    <row r="51" s="35" customFormat="1" ht="12">
      <c r="G51" s="41"/>
    </row>
    <row r="52" spans="1:11" ht="12.75">
      <c r="A52" s="35"/>
      <c r="B52" s="35"/>
      <c r="C52" s="35"/>
      <c r="D52" s="35"/>
      <c r="E52" s="35"/>
      <c r="F52" s="35"/>
      <c r="G52" s="41"/>
      <c r="H52" s="35"/>
      <c r="I52" s="35"/>
      <c r="J52" s="35"/>
      <c r="K52" s="35"/>
    </row>
    <row r="53" spans="1:11" ht="15.75" customHeight="1">
      <c r="A53" s="35" t="s">
        <v>72</v>
      </c>
      <c r="B53" s="35"/>
      <c r="C53" s="35"/>
      <c r="D53" s="35"/>
      <c r="E53" s="35"/>
      <c r="F53" s="35"/>
      <c r="G53" s="41"/>
      <c r="H53" s="35" t="s">
        <v>76</v>
      </c>
      <c r="I53" s="35"/>
      <c r="J53" s="35"/>
      <c r="K53" s="35"/>
    </row>
    <row r="54" spans="1:11" ht="12.75">
      <c r="A54" s="35"/>
      <c r="B54" s="35"/>
      <c r="C54" s="35"/>
      <c r="D54" s="35"/>
      <c r="E54" s="35"/>
      <c r="F54" s="35"/>
      <c r="G54" s="41"/>
      <c r="H54" s="35"/>
      <c r="I54" s="35"/>
      <c r="J54" s="35"/>
      <c r="K54" s="35"/>
    </row>
    <row r="55" spans="1:11" ht="12.75">
      <c r="A55" s="35"/>
      <c r="B55" s="35"/>
      <c r="C55" s="35"/>
      <c r="D55" s="35"/>
      <c r="E55" s="35"/>
      <c r="F55" s="35"/>
      <c r="G55" s="41"/>
      <c r="H55" s="35"/>
      <c r="I55" s="35"/>
      <c r="J55" s="35"/>
      <c r="K55" s="35"/>
    </row>
    <row r="56" spans="1:11" ht="12.75">
      <c r="A56" s="35"/>
      <c r="B56" s="35"/>
      <c r="C56" s="35"/>
      <c r="D56" s="35"/>
      <c r="E56" s="35"/>
      <c r="F56" s="35"/>
      <c r="G56" s="41"/>
      <c r="H56" s="35"/>
      <c r="I56" s="35"/>
      <c r="J56" s="35"/>
      <c r="K56" s="35"/>
    </row>
    <row r="57" spans="1:11" ht="12.75">
      <c r="A57" s="35"/>
      <c r="B57" s="35"/>
      <c r="C57" s="35"/>
      <c r="D57" s="35"/>
      <c r="E57" s="35"/>
      <c r="F57" s="35"/>
      <c r="G57" s="41"/>
      <c r="H57" s="35"/>
      <c r="I57" s="35"/>
      <c r="J57" s="35"/>
      <c r="K57" s="35"/>
    </row>
    <row r="58" spans="1:11" ht="12.75">
      <c r="A58" s="35"/>
      <c r="B58" s="35"/>
      <c r="C58" s="35"/>
      <c r="D58" s="35"/>
      <c r="E58" s="35"/>
      <c r="F58" s="35"/>
      <c r="G58" s="41"/>
      <c r="H58" s="35"/>
      <c r="I58" s="35"/>
      <c r="J58" s="35"/>
      <c r="K58" s="35"/>
    </row>
    <row r="59" spans="1:11" ht="12.75">
      <c r="A59" s="35"/>
      <c r="B59" s="35"/>
      <c r="C59" s="35"/>
      <c r="D59" s="35"/>
      <c r="E59" s="35"/>
      <c r="F59" s="35"/>
      <c r="G59" s="41"/>
      <c r="H59" s="35"/>
      <c r="I59" s="35"/>
      <c r="J59" s="35"/>
      <c r="K59" s="35"/>
    </row>
    <row r="60" spans="1:11" ht="12.75">
      <c r="A60" s="35"/>
      <c r="B60" s="35"/>
      <c r="C60" s="35"/>
      <c r="D60" s="35"/>
      <c r="E60" s="35"/>
      <c r="F60" s="35"/>
      <c r="G60" s="41"/>
      <c r="H60" s="35"/>
      <c r="I60" s="35"/>
      <c r="J60" s="35"/>
      <c r="K60" s="35"/>
    </row>
    <row r="61" spans="1:11" ht="12.75">
      <c r="A61" s="35"/>
      <c r="B61" s="35"/>
      <c r="C61" s="35"/>
      <c r="D61" s="35"/>
      <c r="E61" s="35"/>
      <c r="F61" s="35"/>
      <c r="G61" s="41"/>
      <c r="H61" s="35"/>
      <c r="I61" s="35"/>
      <c r="J61" s="35"/>
      <c r="K61" s="35"/>
    </row>
    <row r="62" spans="1:11" ht="12.75">
      <c r="A62" s="35"/>
      <c r="B62" s="35"/>
      <c r="C62" s="35"/>
      <c r="D62" s="35"/>
      <c r="E62" s="35"/>
      <c r="F62" s="35"/>
      <c r="G62" s="41"/>
      <c r="H62" s="35"/>
      <c r="I62" s="35"/>
      <c r="J62" s="35"/>
      <c r="K62" s="35"/>
    </row>
    <row r="63" spans="1:11" ht="12.75">
      <c r="A63" s="35"/>
      <c r="B63" s="35"/>
      <c r="C63" s="35"/>
      <c r="D63" s="35"/>
      <c r="E63" s="35"/>
      <c r="F63" s="35"/>
      <c r="G63" s="41"/>
      <c r="H63" s="35"/>
      <c r="I63" s="35"/>
      <c r="J63" s="35"/>
      <c r="K63" s="35"/>
    </row>
    <row r="64" spans="1:11" ht="12.75">
      <c r="A64" s="35"/>
      <c r="B64" s="35"/>
      <c r="C64" s="35"/>
      <c r="D64" s="35"/>
      <c r="E64" s="35"/>
      <c r="F64" s="35"/>
      <c r="G64" s="41"/>
      <c r="H64" s="35"/>
      <c r="I64" s="35"/>
      <c r="J64" s="35"/>
      <c r="K64" s="35"/>
    </row>
    <row r="65" spans="1:11" ht="12.75">
      <c r="A65" s="35"/>
      <c r="B65" s="35"/>
      <c r="C65" s="35"/>
      <c r="D65" s="35"/>
      <c r="E65" s="35"/>
      <c r="F65" s="35"/>
      <c r="G65" s="41"/>
      <c r="H65" s="35"/>
      <c r="I65" s="35"/>
      <c r="J65" s="35"/>
      <c r="K65" s="35"/>
    </row>
    <row r="66" spans="1:11" ht="12.75">
      <c r="A66" s="35"/>
      <c r="B66" s="35"/>
      <c r="C66" s="35"/>
      <c r="D66" s="35"/>
      <c r="E66" s="35"/>
      <c r="F66" s="35"/>
      <c r="G66" s="41"/>
      <c r="H66" s="35"/>
      <c r="I66" s="35"/>
      <c r="J66" s="35"/>
      <c r="K66" s="35"/>
    </row>
    <row r="67" spans="1:11" ht="12.75">
      <c r="A67" s="35"/>
      <c r="B67" s="35"/>
      <c r="C67" s="35"/>
      <c r="D67" s="35"/>
      <c r="E67" s="35"/>
      <c r="F67" s="35"/>
      <c r="G67" s="41"/>
      <c r="H67" s="35"/>
      <c r="I67" s="35"/>
      <c r="J67" s="35"/>
      <c r="K67" s="35"/>
    </row>
    <row r="68" spans="1:11" ht="12.75">
      <c r="A68" s="35"/>
      <c r="B68" s="35"/>
      <c r="C68" s="35"/>
      <c r="D68" s="35"/>
      <c r="E68" s="35"/>
      <c r="F68" s="35"/>
      <c r="G68" s="41"/>
      <c r="H68" s="35"/>
      <c r="I68" s="35"/>
      <c r="J68" s="35"/>
      <c r="K68" s="35"/>
    </row>
    <row r="69" spans="1:11" ht="12.75">
      <c r="A69" s="35"/>
      <c r="B69" s="35"/>
      <c r="C69" s="35"/>
      <c r="D69" s="35"/>
      <c r="E69" s="35"/>
      <c r="F69" s="35"/>
      <c r="G69" s="41"/>
      <c r="H69" s="35"/>
      <c r="I69" s="35"/>
      <c r="J69" s="35"/>
      <c r="K69" s="35"/>
    </row>
    <row r="70" spans="1:11" ht="12.75">
      <c r="A70" s="35"/>
      <c r="B70" s="35"/>
      <c r="C70" s="35"/>
      <c r="D70" s="35"/>
      <c r="E70" s="35"/>
      <c r="F70" s="35"/>
      <c r="G70" s="41"/>
      <c r="H70" s="35"/>
      <c r="I70" s="35"/>
      <c r="J70" s="35"/>
      <c r="K70" s="35"/>
    </row>
    <row r="71" spans="1:11" ht="12.75">
      <c r="A71" s="35"/>
      <c r="B71" s="35"/>
      <c r="C71" s="35"/>
      <c r="D71" s="35"/>
      <c r="E71" s="35"/>
      <c r="F71" s="35"/>
      <c r="G71" s="41"/>
      <c r="H71" s="35"/>
      <c r="I71" s="35"/>
      <c r="J71" s="35"/>
      <c r="K71" s="35"/>
    </row>
    <row r="72" spans="1:11" ht="12.75">
      <c r="A72" s="35"/>
      <c r="B72" s="35"/>
      <c r="C72" s="35"/>
      <c r="D72" s="35"/>
      <c r="E72" s="35"/>
      <c r="F72" s="35"/>
      <c r="G72" s="41"/>
      <c r="H72" s="35"/>
      <c r="I72" s="35"/>
      <c r="J72" s="35"/>
      <c r="K72" s="35"/>
    </row>
    <row r="73" spans="1:11" ht="12.75">
      <c r="A73" s="35"/>
      <c r="B73" s="35"/>
      <c r="C73" s="35"/>
      <c r="D73" s="35"/>
      <c r="E73" s="35"/>
      <c r="F73" s="35"/>
      <c r="G73" s="41"/>
      <c r="H73" s="35"/>
      <c r="I73" s="35"/>
      <c r="J73" s="35"/>
      <c r="K73" s="35"/>
    </row>
    <row r="74" spans="1:11" ht="12.75">
      <c r="A74" s="35"/>
      <c r="B74" s="35"/>
      <c r="C74" s="35"/>
      <c r="D74" s="35"/>
      <c r="E74" s="35"/>
      <c r="F74" s="35"/>
      <c r="G74" s="41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41"/>
      <c r="H75" s="35"/>
      <c r="I75" s="35"/>
      <c r="J75" s="35"/>
      <c r="K75" s="35"/>
    </row>
    <row r="76" spans="1:11" ht="12.75">
      <c r="A76" s="35"/>
      <c r="B76" s="35"/>
      <c r="C76" s="35"/>
      <c r="D76" s="35"/>
      <c r="E76" s="35"/>
      <c r="F76" s="35"/>
      <c r="G76" s="41"/>
      <c r="H76" s="35"/>
      <c r="I76" s="35"/>
      <c r="J76" s="35"/>
      <c r="K76" s="35"/>
    </row>
    <row r="77" spans="1:11" ht="12.75">
      <c r="A77" s="35"/>
      <c r="B77" s="35"/>
      <c r="C77" s="35"/>
      <c r="D77" s="35"/>
      <c r="E77" s="35"/>
      <c r="F77" s="35"/>
      <c r="G77" s="41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41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41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</sheetData>
  <sheetProtection/>
  <mergeCells count="21">
    <mergeCell ref="A8:K8"/>
    <mergeCell ref="A10:A13"/>
    <mergeCell ref="B10:B13"/>
    <mergeCell ref="D10:D13"/>
    <mergeCell ref="H10:H13"/>
    <mergeCell ref="J10:J13"/>
    <mergeCell ref="G10:G13"/>
    <mergeCell ref="K10:K13"/>
    <mergeCell ref="E10:E13"/>
    <mergeCell ref="A46:K46"/>
    <mergeCell ref="I10:I13"/>
    <mergeCell ref="F10:F13"/>
    <mergeCell ref="A21:K21"/>
    <mergeCell ref="C10:C13"/>
    <mergeCell ref="A15:K15"/>
    <mergeCell ref="F1:K1"/>
    <mergeCell ref="H2:K2"/>
    <mergeCell ref="H3:K3"/>
    <mergeCell ref="H4:K4"/>
    <mergeCell ref="A6:K6"/>
    <mergeCell ref="A7:K7"/>
  </mergeCells>
  <printOptions/>
  <pageMargins left="0.1968503937007874" right="0.1968503937007874" top="0.22" bottom="0.1968503937007874" header="0.19" footer="0"/>
  <pageSetup fitToHeight="0" fitToWidth="1"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view="pageBreakPreview" zoomScaleSheetLayoutView="100" zoomScalePageLayoutView="0" workbookViewId="0" topLeftCell="A40">
      <selection activeCell="G45" sqref="G45"/>
    </sheetView>
  </sheetViews>
  <sheetFormatPr defaultColWidth="9.140625" defaultRowHeight="12.75"/>
  <cols>
    <col min="1" max="1" width="48.8515625" style="22" customWidth="1"/>
    <col min="2" max="2" width="8.28125" style="22" customWidth="1"/>
    <col min="3" max="3" width="9.140625" style="22" customWidth="1"/>
    <col min="4" max="4" width="10.57421875" style="22" customWidth="1"/>
    <col min="5" max="5" width="14.140625" style="22" customWidth="1"/>
    <col min="6" max="6" width="12.28125" style="22" customWidth="1"/>
    <col min="7" max="7" width="13.7109375" style="23" customWidth="1"/>
    <col min="8" max="8" width="12.57421875" style="22" customWidth="1"/>
    <col min="9" max="9" width="12.28125" style="22" customWidth="1"/>
    <col min="10" max="10" width="13.00390625" style="22" customWidth="1"/>
    <col min="11" max="11" width="14.8515625" style="22" customWidth="1"/>
    <col min="12" max="12" width="1.421875" style="22" customWidth="1"/>
    <col min="13" max="14" width="11.57421875" style="22" bestFit="1" customWidth="1"/>
    <col min="15" max="16384" width="9.140625" style="22" customWidth="1"/>
  </cols>
  <sheetData>
    <row r="1" spans="6:11" ht="13.5" customHeight="1">
      <c r="F1" s="72" t="s">
        <v>74</v>
      </c>
      <c r="G1" s="72"/>
      <c r="H1" s="72"/>
      <c r="I1" s="72"/>
      <c r="J1" s="72"/>
      <c r="K1" s="72"/>
    </row>
    <row r="2" spans="6:12" ht="14.25" customHeight="1">
      <c r="F2" s="45"/>
      <c r="G2" s="45"/>
      <c r="H2" s="73" t="s">
        <v>67</v>
      </c>
      <c r="I2" s="73"/>
      <c r="J2" s="73"/>
      <c r="K2" s="73"/>
      <c r="L2" s="44"/>
    </row>
    <row r="3" spans="6:12" ht="13.5" customHeight="1">
      <c r="F3" s="45"/>
      <c r="G3" s="45"/>
      <c r="H3" s="74" t="s">
        <v>66</v>
      </c>
      <c r="I3" s="74"/>
      <c r="J3" s="74"/>
      <c r="K3" s="74"/>
      <c r="L3" s="44"/>
    </row>
    <row r="4" spans="6:12" ht="12.75" customHeight="1">
      <c r="F4" s="45"/>
      <c r="G4" s="45"/>
      <c r="H4" s="82"/>
      <c r="I4" s="82"/>
      <c r="J4" s="82"/>
      <c r="K4" s="82"/>
      <c r="L4" s="44"/>
    </row>
    <row r="5" ht="15" customHeight="1"/>
    <row r="6" spans="1:11" ht="14.25">
      <c r="A6" s="76" t="s">
        <v>11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4.25">
      <c r="A7" s="76" t="s">
        <v>94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4.25">
      <c r="A8" s="76" t="s">
        <v>93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10" spans="1:11" ht="32.25" customHeight="1">
      <c r="A10" s="81" t="s">
        <v>0</v>
      </c>
      <c r="B10" s="81" t="s">
        <v>1</v>
      </c>
      <c r="C10" s="75" t="s">
        <v>2</v>
      </c>
      <c r="D10" s="75" t="s">
        <v>3</v>
      </c>
      <c r="E10" s="75" t="s">
        <v>4</v>
      </c>
      <c r="F10" s="75" t="s">
        <v>5</v>
      </c>
      <c r="G10" s="80" t="s">
        <v>22</v>
      </c>
      <c r="H10" s="75" t="s">
        <v>23</v>
      </c>
      <c r="I10" s="75" t="s">
        <v>24</v>
      </c>
      <c r="J10" s="75" t="s">
        <v>25</v>
      </c>
      <c r="K10" s="75" t="s">
        <v>26</v>
      </c>
    </row>
    <row r="11" spans="1:11" ht="33.75" customHeight="1">
      <c r="A11" s="81"/>
      <c r="B11" s="81"/>
      <c r="C11" s="75"/>
      <c r="D11" s="75"/>
      <c r="E11" s="75"/>
      <c r="F11" s="75"/>
      <c r="G11" s="80"/>
      <c r="H11" s="75"/>
      <c r="I11" s="75"/>
      <c r="J11" s="75"/>
      <c r="K11" s="75"/>
    </row>
    <row r="12" spans="1:11" ht="0.75" customHeight="1">
      <c r="A12" s="81"/>
      <c r="B12" s="81"/>
      <c r="C12" s="75"/>
      <c r="D12" s="75"/>
      <c r="E12" s="75"/>
      <c r="F12" s="75"/>
      <c r="G12" s="80"/>
      <c r="H12" s="75"/>
      <c r="I12" s="75"/>
      <c r="J12" s="75"/>
      <c r="K12" s="75"/>
    </row>
    <row r="13" spans="1:11" ht="60" customHeight="1">
      <c r="A13" s="81"/>
      <c r="B13" s="81"/>
      <c r="C13" s="75"/>
      <c r="D13" s="75"/>
      <c r="E13" s="75"/>
      <c r="F13" s="75"/>
      <c r="G13" s="80"/>
      <c r="H13" s="75"/>
      <c r="I13" s="75"/>
      <c r="J13" s="75"/>
      <c r="K13" s="75"/>
    </row>
    <row r="14" spans="1:11" ht="12.7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  <c r="H14" s="24">
        <v>8</v>
      </c>
      <c r="I14" s="24">
        <v>9</v>
      </c>
      <c r="J14" s="24">
        <v>10</v>
      </c>
      <c r="K14" s="24">
        <v>11</v>
      </c>
    </row>
    <row r="15" spans="1:11" ht="12.75" customHeight="1">
      <c r="A15" s="86" t="s">
        <v>34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4" s="35" customFormat="1" ht="42.75" customHeight="1">
      <c r="A16" s="4" t="s">
        <v>81</v>
      </c>
      <c r="B16" s="4" t="s">
        <v>84</v>
      </c>
      <c r="C16" s="3">
        <v>856</v>
      </c>
      <c r="D16" s="3">
        <v>856</v>
      </c>
      <c r="E16" s="5" t="s">
        <v>7</v>
      </c>
      <c r="F16" s="5" t="s">
        <v>7</v>
      </c>
      <c r="G16" s="7" t="s">
        <v>7</v>
      </c>
      <c r="H16" s="5" t="s">
        <v>7</v>
      </c>
      <c r="I16" s="5" t="s">
        <v>7</v>
      </c>
      <c r="J16" s="26">
        <f>IF(C16&gt;D16,C16/D16,D16/C16)*100</f>
        <v>100</v>
      </c>
      <c r="K16" s="5" t="s">
        <v>7</v>
      </c>
      <c r="N16" s="48"/>
    </row>
    <row r="17" spans="1:14" s="35" customFormat="1" ht="56.25" customHeight="1">
      <c r="A17" s="4" t="s">
        <v>82</v>
      </c>
      <c r="B17" s="56" t="s">
        <v>6</v>
      </c>
      <c r="C17" s="3">
        <v>100</v>
      </c>
      <c r="D17" s="3">
        <v>100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6">
        <f>IF(C17&gt;D17,C17/D17,D17/C17)*100</f>
        <v>100</v>
      </c>
      <c r="K17" s="5" t="s">
        <v>7</v>
      </c>
      <c r="N17" s="48"/>
    </row>
    <row r="18" spans="1:14" s="35" customFormat="1" ht="39.75" customHeight="1">
      <c r="A18" s="4" t="s">
        <v>87</v>
      </c>
      <c r="B18" s="56" t="s">
        <v>6</v>
      </c>
      <c r="C18" s="3">
        <v>97.4</v>
      </c>
      <c r="D18" s="3">
        <v>97.4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6">
        <f>IF(C18&gt;D18,C18/D18,D18/C18)*100</f>
        <v>100</v>
      </c>
      <c r="K18" s="5" t="s">
        <v>7</v>
      </c>
      <c r="N18" s="48"/>
    </row>
    <row r="19" spans="1:14" s="35" customFormat="1" ht="76.5" customHeight="1">
      <c r="A19" s="4" t="s">
        <v>83</v>
      </c>
      <c r="B19" s="56" t="s">
        <v>6</v>
      </c>
      <c r="C19" s="3">
        <v>37.3</v>
      </c>
      <c r="D19" s="3">
        <v>37.3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6">
        <f>IF(C19&gt;D19,C19/D19,D19/C19)*100</f>
        <v>100</v>
      </c>
      <c r="K19" s="5" t="s">
        <v>7</v>
      </c>
      <c r="N19" s="48"/>
    </row>
    <row r="20" spans="1:14" s="35" customFormat="1" ht="12">
      <c r="A20" s="13" t="s">
        <v>8</v>
      </c>
      <c r="B20" s="13" t="s">
        <v>9</v>
      </c>
      <c r="C20" s="5" t="s">
        <v>7</v>
      </c>
      <c r="D20" s="5" t="s">
        <v>7</v>
      </c>
      <c r="E20" s="5" t="s">
        <v>7</v>
      </c>
      <c r="F20" s="5" t="s">
        <v>7</v>
      </c>
      <c r="G20" s="62">
        <f>5449547.8-6453.4</f>
        <v>5443094.4</v>
      </c>
      <c r="H20" s="5" t="s">
        <v>7</v>
      </c>
      <c r="I20" s="7">
        <f>F45*H45+F48*H48</f>
        <v>100</v>
      </c>
      <c r="J20" s="5" t="s">
        <v>7</v>
      </c>
      <c r="K20" s="26">
        <f>AVERAGE(J16:J19)</f>
        <v>100</v>
      </c>
      <c r="N20" s="48"/>
    </row>
    <row r="21" spans="1:11" s="35" customFormat="1" ht="12">
      <c r="A21" s="77" t="s">
        <v>18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s="35" customFormat="1" ht="48">
      <c r="A22" s="4" t="s">
        <v>46</v>
      </c>
      <c r="B22" s="13" t="s">
        <v>6</v>
      </c>
      <c r="C22" s="3">
        <v>84.75</v>
      </c>
      <c r="D22" s="3">
        <v>84.75</v>
      </c>
      <c r="E22" s="50">
        <f>IF(C22&gt;D22,C22/D22,D22/C22)*100</f>
        <v>100</v>
      </c>
      <c r="F22" s="3" t="s">
        <v>7</v>
      </c>
      <c r="G22" s="50" t="s">
        <v>7</v>
      </c>
      <c r="H22" s="3" t="s">
        <v>7</v>
      </c>
      <c r="I22" s="3" t="s">
        <v>7</v>
      </c>
      <c r="J22" s="3" t="s">
        <v>7</v>
      </c>
      <c r="K22" s="3" t="s">
        <v>7</v>
      </c>
    </row>
    <row r="23" spans="1:11" s="35" customFormat="1" ht="48">
      <c r="A23" s="12" t="s">
        <v>47</v>
      </c>
      <c r="B23" s="13" t="s">
        <v>6</v>
      </c>
      <c r="C23" s="3">
        <v>17.78</v>
      </c>
      <c r="D23" s="3">
        <v>17.78</v>
      </c>
      <c r="E23" s="50">
        <f aca="true" t="shared" si="0" ref="E23:E36">IF(C23&gt;D23,C23/D23,D23/C23)*100</f>
        <v>100</v>
      </c>
      <c r="F23" s="3" t="s">
        <v>7</v>
      </c>
      <c r="G23" s="50" t="s">
        <v>7</v>
      </c>
      <c r="H23" s="3" t="s">
        <v>7</v>
      </c>
      <c r="I23" s="3" t="s">
        <v>7</v>
      </c>
      <c r="J23" s="3" t="s">
        <v>7</v>
      </c>
      <c r="K23" s="3" t="s">
        <v>7</v>
      </c>
    </row>
    <row r="24" spans="1:11" s="35" customFormat="1" ht="48">
      <c r="A24" s="12" t="s">
        <v>65</v>
      </c>
      <c r="B24" s="13" t="s">
        <v>6</v>
      </c>
      <c r="C24" s="3">
        <v>1</v>
      </c>
      <c r="D24" s="3">
        <v>1</v>
      </c>
      <c r="E24" s="50">
        <f t="shared" si="0"/>
        <v>100</v>
      </c>
      <c r="F24" s="3" t="s">
        <v>7</v>
      </c>
      <c r="G24" s="50" t="s">
        <v>7</v>
      </c>
      <c r="H24" s="3" t="s">
        <v>7</v>
      </c>
      <c r="I24" s="3" t="s">
        <v>7</v>
      </c>
      <c r="J24" s="3" t="s">
        <v>7</v>
      </c>
      <c r="K24" s="3" t="s">
        <v>7</v>
      </c>
    </row>
    <row r="25" spans="1:11" s="35" customFormat="1" ht="66.75" customHeight="1">
      <c r="A25" s="4" t="s">
        <v>45</v>
      </c>
      <c r="B25" s="13" t="s">
        <v>6</v>
      </c>
      <c r="C25" s="3">
        <v>100</v>
      </c>
      <c r="D25" s="3">
        <v>100</v>
      </c>
      <c r="E25" s="50">
        <f t="shared" si="0"/>
        <v>100</v>
      </c>
      <c r="F25" s="3" t="s">
        <v>7</v>
      </c>
      <c r="G25" s="50" t="s">
        <v>7</v>
      </c>
      <c r="H25" s="3" t="s">
        <v>7</v>
      </c>
      <c r="I25" s="3" t="s">
        <v>7</v>
      </c>
      <c r="J25" s="3" t="s">
        <v>7</v>
      </c>
      <c r="K25" s="3" t="s">
        <v>7</v>
      </c>
    </row>
    <row r="26" spans="1:11" s="35" customFormat="1" ht="48">
      <c r="A26" s="4" t="s">
        <v>40</v>
      </c>
      <c r="B26" s="13" t="s">
        <v>6</v>
      </c>
      <c r="C26" s="3">
        <v>90</v>
      </c>
      <c r="D26" s="3">
        <v>90</v>
      </c>
      <c r="E26" s="50">
        <f t="shared" si="0"/>
        <v>100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5" customFormat="1" ht="36">
      <c r="A27" s="12" t="s">
        <v>50</v>
      </c>
      <c r="B27" s="13" t="s">
        <v>6</v>
      </c>
      <c r="C27" s="3">
        <v>83.8</v>
      </c>
      <c r="D27" s="3">
        <v>83.8</v>
      </c>
      <c r="E27" s="50">
        <f t="shared" si="0"/>
        <v>100</v>
      </c>
      <c r="F27" s="3" t="s">
        <v>7</v>
      </c>
      <c r="G27" s="50" t="s">
        <v>7</v>
      </c>
      <c r="H27" s="3" t="s">
        <v>7</v>
      </c>
      <c r="I27" s="3" t="s">
        <v>7</v>
      </c>
      <c r="J27" s="3" t="s">
        <v>7</v>
      </c>
      <c r="K27" s="3" t="s">
        <v>7</v>
      </c>
    </row>
    <row r="28" spans="1:11" s="35" customFormat="1" ht="49.5" customHeight="1">
      <c r="A28" s="12" t="s">
        <v>51</v>
      </c>
      <c r="B28" s="13" t="s">
        <v>6</v>
      </c>
      <c r="C28" s="3">
        <v>6.4</v>
      </c>
      <c r="D28" s="3">
        <v>6.4</v>
      </c>
      <c r="E28" s="50">
        <f t="shared" si="0"/>
        <v>100</v>
      </c>
      <c r="F28" s="3" t="s">
        <v>7</v>
      </c>
      <c r="G28" s="50" t="s">
        <v>7</v>
      </c>
      <c r="H28" s="3" t="s">
        <v>7</v>
      </c>
      <c r="I28" s="3" t="s">
        <v>7</v>
      </c>
      <c r="J28" s="3" t="s">
        <v>7</v>
      </c>
      <c r="K28" s="3" t="s">
        <v>7</v>
      </c>
    </row>
    <row r="29" spans="1:11" s="35" customFormat="1" ht="72">
      <c r="A29" s="12" t="s">
        <v>52</v>
      </c>
      <c r="B29" s="13" t="s">
        <v>6</v>
      </c>
      <c r="C29" s="3">
        <v>67.2</v>
      </c>
      <c r="D29" s="58">
        <v>67.2</v>
      </c>
      <c r="E29" s="50">
        <f t="shared" si="0"/>
        <v>100</v>
      </c>
      <c r="F29" s="3" t="s">
        <v>7</v>
      </c>
      <c r="G29" s="50" t="s">
        <v>7</v>
      </c>
      <c r="H29" s="3" t="s">
        <v>7</v>
      </c>
      <c r="I29" s="3" t="s">
        <v>7</v>
      </c>
      <c r="J29" s="3" t="s">
        <v>7</v>
      </c>
      <c r="K29" s="3" t="s">
        <v>7</v>
      </c>
    </row>
    <row r="30" spans="1:11" s="35" customFormat="1" ht="72.75" customHeight="1">
      <c r="A30" s="12" t="s">
        <v>53</v>
      </c>
      <c r="B30" s="13" t="s">
        <v>6</v>
      </c>
      <c r="C30" s="3">
        <v>32.8</v>
      </c>
      <c r="D30" s="3">
        <v>32.8</v>
      </c>
      <c r="E30" s="50">
        <f t="shared" si="0"/>
        <v>100</v>
      </c>
      <c r="F30" s="3" t="s">
        <v>7</v>
      </c>
      <c r="G30" s="50" t="s">
        <v>7</v>
      </c>
      <c r="H30" s="3" t="s">
        <v>7</v>
      </c>
      <c r="I30" s="3" t="s">
        <v>7</v>
      </c>
      <c r="J30" s="3" t="s">
        <v>7</v>
      </c>
      <c r="K30" s="3" t="s">
        <v>7</v>
      </c>
    </row>
    <row r="31" spans="1:11" s="35" customFormat="1" ht="63.75" customHeight="1">
      <c r="A31" s="12" t="s">
        <v>54</v>
      </c>
      <c r="B31" s="13" t="s">
        <v>6</v>
      </c>
      <c r="C31" s="3">
        <v>15.2</v>
      </c>
      <c r="D31" s="3">
        <v>15.2</v>
      </c>
      <c r="E31" s="50">
        <f t="shared" si="0"/>
        <v>100</v>
      </c>
      <c r="F31" s="3" t="s">
        <v>7</v>
      </c>
      <c r="G31" s="50" t="s">
        <v>7</v>
      </c>
      <c r="H31" s="3" t="s">
        <v>7</v>
      </c>
      <c r="I31" s="3" t="s">
        <v>7</v>
      </c>
      <c r="J31" s="3" t="s">
        <v>7</v>
      </c>
      <c r="K31" s="3" t="s">
        <v>7</v>
      </c>
    </row>
    <row r="32" spans="1:11" s="35" customFormat="1" ht="39.75" customHeight="1">
      <c r="A32" s="12" t="s">
        <v>55</v>
      </c>
      <c r="B32" s="5" t="s">
        <v>56</v>
      </c>
      <c r="C32" s="3">
        <v>36.9</v>
      </c>
      <c r="D32" s="3">
        <v>36.9</v>
      </c>
      <c r="E32" s="50">
        <f t="shared" si="0"/>
        <v>100</v>
      </c>
      <c r="F32" s="3" t="s">
        <v>7</v>
      </c>
      <c r="G32" s="50" t="s">
        <v>7</v>
      </c>
      <c r="H32" s="3" t="s">
        <v>7</v>
      </c>
      <c r="I32" s="3" t="s">
        <v>7</v>
      </c>
      <c r="J32" s="3" t="s">
        <v>7</v>
      </c>
      <c r="K32" s="3" t="s">
        <v>7</v>
      </c>
    </row>
    <row r="33" spans="1:11" s="35" customFormat="1" ht="75" customHeight="1">
      <c r="A33" s="4" t="s">
        <v>41</v>
      </c>
      <c r="B33" s="4" t="s">
        <v>6</v>
      </c>
      <c r="C33" s="3">
        <v>100</v>
      </c>
      <c r="D33" s="3">
        <v>100</v>
      </c>
      <c r="E33" s="50">
        <f t="shared" si="0"/>
        <v>100</v>
      </c>
      <c r="F33" s="3" t="s">
        <v>7</v>
      </c>
      <c r="G33" s="50" t="s">
        <v>7</v>
      </c>
      <c r="H33" s="3" t="s">
        <v>7</v>
      </c>
      <c r="I33" s="3" t="s">
        <v>7</v>
      </c>
      <c r="J33" s="3" t="s">
        <v>7</v>
      </c>
      <c r="K33" s="3" t="s">
        <v>7</v>
      </c>
    </row>
    <row r="34" spans="1:11" s="35" customFormat="1" ht="72">
      <c r="A34" s="4" t="s">
        <v>43</v>
      </c>
      <c r="B34" s="4" t="s">
        <v>6</v>
      </c>
      <c r="C34" s="3">
        <v>100</v>
      </c>
      <c r="D34" s="3">
        <v>100</v>
      </c>
      <c r="E34" s="50">
        <f t="shared" si="0"/>
        <v>100</v>
      </c>
      <c r="F34" s="3" t="s">
        <v>7</v>
      </c>
      <c r="G34" s="50" t="s">
        <v>7</v>
      </c>
      <c r="H34" s="3" t="s">
        <v>7</v>
      </c>
      <c r="I34" s="3" t="s">
        <v>7</v>
      </c>
      <c r="J34" s="3" t="s">
        <v>7</v>
      </c>
      <c r="K34" s="3" t="s">
        <v>7</v>
      </c>
    </row>
    <row r="35" spans="1:11" s="35" customFormat="1" ht="77.25" customHeight="1">
      <c r="A35" s="4" t="s">
        <v>44</v>
      </c>
      <c r="B35" s="4" t="s">
        <v>6</v>
      </c>
      <c r="C35" s="3">
        <v>100</v>
      </c>
      <c r="D35" s="3">
        <v>100</v>
      </c>
      <c r="E35" s="50">
        <f t="shared" si="0"/>
        <v>100</v>
      </c>
      <c r="F35" s="3" t="s">
        <v>7</v>
      </c>
      <c r="G35" s="50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1" customFormat="1" ht="61.5" customHeight="1">
      <c r="A36" s="4" t="s">
        <v>61</v>
      </c>
      <c r="B36" s="4" t="s">
        <v>6</v>
      </c>
      <c r="C36" s="3">
        <v>100</v>
      </c>
      <c r="D36" s="3">
        <v>100</v>
      </c>
      <c r="E36" s="50">
        <f t="shared" si="0"/>
        <v>100</v>
      </c>
      <c r="F36" s="3" t="s">
        <v>7</v>
      </c>
      <c r="G36" s="50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35" customFormat="1" ht="26.25" customHeight="1">
      <c r="A37" s="31" t="s">
        <v>57</v>
      </c>
      <c r="B37" s="4"/>
      <c r="C37" s="3"/>
      <c r="D37" s="3"/>
      <c r="E37" s="50"/>
      <c r="F37" s="33"/>
      <c r="G37" s="21"/>
      <c r="H37" s="33"/>
      <c r="I37" s="33"/>
      <c r="J37" s="33"/>
      <c r="K37" s="33"/>
    </row>
    <row r="38" spans="1:11" s="35" customFormat="1" ht="27.75" customHeight="1">
      <c r="A38" s="31" t="s">
        <v>58</v>
      </c>
      <c r="B38" s="13" t="s">
        <v>63</v>
      </c>
      <c r="C38" s="59">
        <v>20770</v>
      </c>
      <c r="D38" s="59">
        <v>20770</v>
      </c>
      <c r="E38" s="50">
        <f aca="true" t="shared" si="1" ref="E38:E44">IF(C38&gt;D38,C38/D38,D38/C38)*100</f>
        <v>100</v>
      </c>
      <c r="F38" s="33" t="s">
        <v>7</v>
      </c>
      <c r="G38" s="21" t="s">
        <v>7</v>
      </c>
      <c r="H38" s="33" t="s">
        <v>7</v>
      </c>
      <c r="I38" s="33" t="s">
        <v>7</v>
      </c>
      <c r="J38" s="33" t="s">
        <v>7</v>
      </c>
      <c r="K38" s="33" t="s">
        <v>7</v>
      </c>
    </row>
    <row r="39" spans="1:11" s="35" customFormat="1" ht="24">
      <c r="A39" s="12" t="s">
        <v>59</v>
      </c>
      <c r="B39" s="13" t="s">
        <v>63</v>
      </c>
      <c r="C39" s="59">
        <v>25026</v>
      </c>
      <c r="D39" s="59">
        <v>25026</v>
      </c>
      <c r="E39" s="50">
        <f t="shared" si="1"/>
        <v>100</v>
      </c>
      <c r="F39" s="33" t="s">
        <v>7</v>
      </c>
      <c r="G39" s="21" t="s">
        <v>7</v>
      </c>
      <c r="H39" s="33" t="s">
        <v>7</v>
      </c>
      <c r="I39" s="33" t="s">
        <v>7</v>
      </c>
      <c r="J39" s="33" t="s">
        <v>7</v>
      </c>
      <c r="K39" s="33" t="s">
        <v>7</v>
      </c>
    </row>
    <row r="40" spans="1:11" s="35" customFormat="1" ht="12">
      <c r="A40" s="12" t="s">
        <v>60</v>
      </c>
      <c r="B40" s="13" t="s">
        <v>63</v>
      </c>
      <c r="C40" s="59">
        <v>25826</v>
      </c>
      <c r="D40" s="59">
        <f>C40</f>
        <v>25826</v>
      </c>
      <c r="E40" s="50">
        <f t="shared" si="1"/>
        <v>100</v>
      </c>
      <c r="F40" s="33" t="s">
        <v>7</v>
      </c>
      <c r="G40" s="21" t="s">
        <v>7</v>
      </c>
      <c r="H40" s="33" t="s">
        <v>7</v>
      </c>
      <c r="I40" s="33" t="s">
        <v>7</v>
      </c>
      <c r="J40" s="33" t="s">
        <v>7</v>
      </c>
      <c r="K40" s="33" t="s">
        <v>7</v>
      </c>
    </row>
    <row r="41" spans="1:11" s="35" customFormat="1" ht="120">
      <c r="A41" s="12" t="s">
        <v>73</v>
      </c>
      <c r="B41" s="4" t="s">
        <v>6</v>
      </c>
      <c r="C41" s="3">
        <v>100</v>
      </c>
      <c r="D41" s="3">
        <v>100</v>
      </c>
      <c r="E41" s="50">
        <f t="shared" si="1"/>
        <v>100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5" customFormat="1" ht="36">
      <c r="A42" s="12" t="s">
        <v>88</v>
      </c>
      <c r="B42" s="4" t="s">
        <v>6</v>
      </c>
      <c r="C42" s="59">
        <v>100</v>
      </c>
      <c r="D42" s="59">
        <v>100</v>
      </c>
      <c r="E42" s="50">
        <f t="shared" si="1"/>
        <v>100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5" customFormat="1" ht="48">
      <c r="A43" s="12" t="s">
        <v>85</v>
      </c>
      <c r="B43" s="4" t="s">
        <v>6</v>
      </c>
      <c r="C43" s="59">
        <v>99</v>
      </c>
      <c r="D43" s="59">
        <v>99</v>
      </c>
      <c r="E43" s="50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5" customFormat="1" ht="36">
      <c r="A44" s="4" t="s">
        <v>89</v>
      </c>
      <c r="B44" s="13" t="s">
        <v>6</v>
      </c>
      <c r="C44" s="3">
        <v>36.2</v>
      </c>
      <c r="D44" s="3">
        <v>36.2</v>
      </c>
      <c r="E44" s="50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5" customFormat="1" ht="12">
      <c r="A45" s="13" t="s">
        <v>20</v>
      </c>
      <c r="B45" s="13" t="s">
        <v>9</v>
      </c>
      <c r="C45" s="3" t="s">
        <v>7</v>
      </c>
      <c r="D45" s="3" t="s">
        <v>7</v>
      </c>
      <c r="E45" s="3" t="s">
        <v>7</v>
      </c>
      <c r="F45" s="50">
        <f>AVERAGE(E22:E44)</f>
        <v>100</v>
      </c>
      <c r="G45" s="63">
        <f>5404049.8-6453.4</f>
        <v>5397596.4</v>
      </c>
      <c r="H45" s="51">
        <f>G45/G20</f>
        <v>0.9916</v>
      </c>
      <c r="I45" s="3" t="s">
        <v>7</v>
      </c>
      <c r="J45" s="3" t="s">
        <v>7</v>
      </c>
      <c r="K45" s="3" t="s">
        <v>7</v>
      </c>
    </row>
    <row r="46" spans="1:11" s="35" customFormat="1" ht="12.75" customHeight="1">
      <c r="A46" s="77" t="s">
        <v>19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1:11" s="35" customFormat="1" ht="39.75" customHeight="1">
      <c r="A47" s="4" t="s">
        <v>39</v>
      </c>
      <c r="B47" s="13" t="s">
        <v>6</v>
      </c>
      <c r="C47" s="3">
        <v>90</v>
      </c>
      <c r="D47" s="3">
        <v>90</v>
      </c>
      <c r="E47" s="50">
        <f>IF(C47&gt;D47,C47/D47,D47/C47)*100</f>
        <v>100</v>
      </c>
      <c r="F47" s="33" t="s">
        <v>7</v>
      </c>
      <c r="G47" s="21" t="s">
        <v>7</v>
      </c>
      <c r="H47" s="33" t="s">
        <v>7</v>
      </c>
      <c r="I47" s="33" t="s">
        <v>7</v>
      </c>
      <c r="J47" s="33" t="s">
        <v>7</v>
      </c>
      <c r="K47" s="33" t="s">
        <v>7</v>
      </c>
    </row>
    <row r="48" spans="1:11" s="35" customFormat="1" ht="12">
      <c r="A48" s="13" t="s">
        <v>21</v>
      </c>
      <c r="B48" s="13" t="s">
        <v>9</v>
      </c>
      <c r="C48" s="33" t="s">
        <v>7</v>
      </c>
      <c r="D48" s="33" t="s">
        <v>7</v>
      </c>
      <c r="E48" s="33" t="s">
        <v>7</v>
      </c>
      <c r="F48" s="21">
        <f>AVERAGE(E47:E47)</f>
        <v>100</v>
      </c>
      <c r="G48" s="21">
        <f>G20-G45</f>
        <v>45498</v>
      </c>
      <c r="H48" s="37">
        <f>G48/G20</f>
        <v>0.0084</v>
      </c>
      <c r="I48" s="33" t="s">
        <v>7</v>
      </c>
      <c r="J48" s="33" t="s">
        <v>7</v>
      </c>
      <c r="K48" s="33" t="s">
        <v>7</v>
      </c>
    </row>
    <row r="49" s="35" customFormat="1" ht="12">
      <c r="G49" s="41"/>
    </row>
    <row r="50" spans="7:11" s="35" customFormat="1" ht="12">
      <c r="G50" s="41"/>
      <c r="K50" s="52"/>
    </row>
    <row r="51" s="35" customFormat="1" ht="12">
      <c r="G51" s="41"/>
    </row>
    <row r="52" spans="1:11" ht="12.75">
      <c r="A52" s="35"/>
      <c r="B52" s="35"/>
      <c r="C52" s="35"/>
      <c r="D52" s="35"/>
      <c r="E52" s="35"/>
      <c r="F52" s="35"/>
      <c r="G52" s="41"/>
      <c r="H52" s="35"/>
      <c r="I52" s="35"/>
      <c r="J52" s="35"/>
      <c r="K52" s="35"/>
    </row>
    <row r="53" spans="1:11" ht="15.75" customHeight="1">
      <c r="A53" s="35" t="s">
        <v>72</v>
      </c>
      <c r="B53" s="35"/>
      <c r="C53" s="35"/>
      <c r="D53" s="35"/>
      <c r="E53" s="35"/>
      <c r="F53" s="35"/>
      <c r="G53" s="41"/>
      <c r="H53" s="35" t="s">
        <v>76</v>
      </c>
      <c r="I53" s="35"/>
      <c r="J53" s="35"/>
      <c r="K53" s="35"/>
    </row>
    <row r="54" spans="1:11" ht="12.75">
      <c r="A54" s="35"/>
      <c r="B54" s="35"/>
      <c r="C54" s="35"/>
      <c r="D54" s="35"/>
      <c r="E54" s="35"/>
      <c r="F54" s="35"/>
      <c r="G54" s="41"/>
      <c r="H54" s="35"/>
      <c r="I54" s="35"/>
      <c r="J54" s="35"/>
      <c r="K54" s="35"/>
    </row>
    <row r="55" spans="1:11" ht="12.75">
      <c r="A55" s="35"/>
      <c r="B55" s="35"/>
      <c r="C55" s="35"/>
      <c r="D55" s="35"/>
      <c r="E55" s="35"/>
      <c r="F55" s="35"/>
      <c r="G55" s="41"/>
      <c r="H55" s="35"/>
      <c r="I55" s="35"/>
      <c r="J55" s="35"/>
      <c r="K55" s="35"/>
    </row>
    <row r="56" spans="1:11" ht="12.75">
      <c r="A56" s="35"/>
      <c r="B56" s="35"/>
      <c r="C56" s="35"/>
      <c r="D56" s="35"/>
      <c r="E56" s="35"/>
      <c r="F56" s="35"/>
      <c r="G56" s="41"/>
      <c r="H56" s="35"/>
      <c r="I56" s="35"/>
      <c r="J56" s="35"/>
      <c r="K56" s="35"/>
    </row>
    <row r="57" spans="1:11" ht="12.75">
      <c r="A57" s="35"/>
      <c r="B57" s="35"/>
      <c r="C57" s="35"/>
      <c r="D57" s="35"/>
      <c r="E57" s="35"/>
      <c r="F57" s="35"/>
      <c r="G57" s="41"/>
      <c r="H57" s="35"/>
      <c r="I57" s="35"/>
      <c r="J57" s="35"/>
      <c r="K57" s="35"/>
    </row>
    <row r="58" spans="1:11" ht="12.75">
      <c r="A58" s="35"/>
      <c r="B58" s="35"/>
      <c r="C58" s="35"/>
      <c r="D58" s="35"/>
      <c r="E58" s="35"/>
      <c r="F58" s="35"/>
      <c r="G58" s="41"/>
      <c r="H58" s="35"/>
      <c r="I58" s="35"/>
      <c r="J58" s="35"/>
      <c r="K58" s="35"/>
    </row>
    <row r="59" spans="1:11" ht="12.75">
      <c r="A59" s="35"/>
      <c r="B59" s="35"/>
      <c r="C59" s="35"/>
      <c r="D59" s="35"/>
      <c r="E59" s="35"/>
      <c r="F59" s="35"/>
      <c r="G59" s="41"/>
      <c r="H59" s="35"/>
      <c r="I59" s="35"/>
      <c r="J59" s="35"/>
      <c r="K59" s="35"/>
    </row>
    <row r="60" spans="1:11" ht="12.75">
      <c r="A60" s="35"/>
      <c r="B60" s="35"/>
      <c r="C60" s="35"/>
      <c r="D60" s="35"/>
      <c r="E60" s="35"/>
      <c r="F60" s="35"/>
      <c r="G60" s="41"/>
      <c r="H60" s="35"/>
      <c r="I60" s="35"/>
      <c r="J60" s="35"/>
      <c r="K60" s="35"/>
    </row>
    <row r="61" spans="1:11" ht="12.75">
      <c r="A61" s="35"/>
      <c r="B61" s="35"/>
      <c r="C61" s="35"/>
      <c r="D61" s="35"/>
      <c r="E61" s="35"/>
      <c r="F61" s="35"/>
      <c r="G61" s="41"/>
      <c r="H61" s="35"/>
      <c r="I61" s="35"/>
      <c r="J61" s="35"/>
      <c r="K61" s="35"/>
    </row>
    <row r="62" spans="1:11" ht="12.75">
      <c r="A62" s="35"/>
      <c r="B62" s="35"/>
      <c r="C62" s="35"/>
      <c r="D62" s="35"/>
      <c r="E62" s="35"/>
      <c r="F62" s="35"/>
      <c r="G62" s="41"/>
      <c r="H62" s="35"/>
      <c r="I62" s="35"/>
      <c r="J62" s="35"/>
      <c r="K62" s="35"/>
    </row>
    <row r="63" spans="1:11" ht="12.75">
      <c r="A63" s="35"/>
      <c r="B63" s="35"/>
      <c r="C63" s="35"/>
      <c r="D63" s="35"/>
      <c r="E63" s="35"/>
      <c r="F63" s="35"/>
      <c r="G63" s="41"/>
      <c r="H63" s="35"/>
      <c r="I63" s="35"/>
      <c r="J63" s="35"/>
      <c r="K63" s="35"/>
    </row>
    <row r="64" spans="1:11" ht="12.75">
      <c r="A64" s="35"/>
      <c r="B64" s="35"/>
      <c r="C64" s="35"/>
      <c r="D64" s="35"/>
      <c r="E64" s="35"/>
      <c r="F64" s="35"/>
      <c r="G64" s="41"/>
      <c r="H64" s="35"/>
      <c r="I64" s="35"/>
      <c r="J64" s="35"/>
      <c r="K64" s="35"/>
    </row>
    <row r="65" spans="1:11" ht="12.75">
      <c r="A65" s="35"/>
      <c r="B65" s="35"/>
      <c r="C65" s="35"/>
      <c r="D65" s="35"/>
      <c r="E65" s="35"/>
      <c r="F65" s="35"/>
      <c r="G65" s="41"/>
      <c r="H65" s="35"/>
      <c r="I65" s="35"/>
      <c r="J65" s="35"/>
      <c r="K65" s="35"/>
    </row>
    <row r="66" spans="1:11" ht="12.75">
      <c r="A66" s="35"/>
      <c r="B66" s="35"/>
      <c r="C66" s="35"/>
      <c r="D66" s="35"/>
      <c r="E66" s="35"/>
      <c r="F66" s="35"/>
      <c r="G66" s="41"/>
      <c r="H66" s="35"/>
      <c r="I66" s="35"/>
      <c r="J66" s="35"/>
      <c r="K66" s="35"/>
    </row>
    <row r="67" spans="1:11" ht="12.75">
      <c r="A67" s="35"/>
      <c r="B67" s="35"/>
      <c r="C67" s="35"/>
      <c r="D67" s="35"/>
      <c r="E67" s="35"/>
      <c r="F67" s="35"/>
      <c r="G67" s="41"/>
      <c r="H67" s="35"/>
      <c r="I67" s="35"/>
      <c r="J67" s="35"/>
      <c r="K67" s="35"/>
    </row>
    <row r="68" spans="1:11" ht="12.75">
      <c r="A68" s="35"/>
      <c r="B68" s="35"/>
      <c r="C68" s="35"/>
      <c r="D68" s="35"/>
      <c r="E68" s="35"/>
      <c r="F68" s="35"/>
      <c r="G68" s="41"/>
      <c r="H68" s="35"/>
      <c r="I68" s="35"/>
      <c r="J68" s="35"/>
      <c r="K68" s="35"/>
    </row>
    <row r="69" spans="1:11" ht="12.75">
      <c r="A69" s="35"/>
      <c r="B69" s="35"/>
      <c r="C69" s="35"/>
      <c r="D69" s="35"/>
      <c r="E69" s="35"/>
      <c r="F69" s="35"/>
      <c r="G69" s="41"/>
      <c r="H69" s="35"/>
      <c r="I69" s="35"/>
      <c r="J69" s="35"/>
      <c r="K69" s="35"/>
    </row>
    <row r="70" spans="1:11" ht="12.75">
      <c r="A70" s="35"/>
      <c r="B70" s="35"/>
      <c r="C70" s="35"/>
      <c r="D70" s="35"/>
      <c r="E70" s="35"/>
      <c r="F70" s="35"/>
      <c r="G70" s="41"/>
      <c r="H70" s="35"/>
      <c r="I70" s="35"/>
      <c r="J70" s="35"/>
      <c r="K70" s="35"/>
    </row>
    <row r="71" spans="1:11" ht="12.75">
      <c r="A71" s="35"/>
      <c r="B71" s="35"/>
      <c r="C71" s="35"/>
      <c r="D71" s="35"/>
      <c r="E71" s="35"/>
      <c r="F71" s="35"/>
      <c r="G71" s="41"/>
      <c r="H71" s="35"/>
      <c r="I71" s="35"/>
      <c r="J71" s="35"/>
      <c r="K71" s="35"/>
    </row>
    <row r="72" spans="1:11" ht="12.75">
      <c r="A72" s="35"/>
      <c r="B72" s="35"/>
      <c r="C72" s="35"/>
      <c r="D72" s="35"/>
      <c r="E72" s="35"/>
      <c r="F72" s="35"/>
      <c r="G72" s="41"/>
      <c r="H72" s="35"/>
      <c r="I72" s="35"/>
      <c r="J72" s="35"/>
      <c r="K72" s="35"/>
    </row>
    <row r="73" spans="1:11" ht="12.75">
      <c r="A73" s="35"/>
      <c r="B73" s="35"/>
      <c r="C73" s="35"/>
      <c r="D73" s="35"/>
      <c r="E73" s="35"/>
      <c r="F73" s="35"/>
      <c r="G73" s="41"/>
      <c r="H73" s="35"/>
      <c r="I73" s="35"/>
      <c r="J73" s="35"/>
      <c r="K73" s="35"/>
    </row>
    <row r="74" spans="1:11" ht="12.75">
      <c r="A74" s="35"/>
      <c r="B74" s="35"/>
      <c r="C74" s="35"/>
      <c r="D74" s="35"/>
      <c r="E74" s="35"/>
      <c r="F74" s="35"/>
      <c r="G74" s="41"/>
      <c r="H74" s="35"/>
      <c r="I74" s="35"/>
      <c r="J74" s="35"/>
      <c r="K74" s="35"/>
    </row>
    <row r="75" spans="1:11" ht="12.75">
      <c r="A75" s="35"/>
      <c r="B75" s="35"/>
      <c r="C75" s="35"/>
      <c r="D75" s="35"/>
      <c r="E75" s="35"/>
      <c r="F75" s="35"/>
      <c r="G75" s="41"/>
      <c r="H75" s="35"/>
      <c r="I75" s="35"/>
      <c r="J75" s="35"/>
      <c r="K75" s="35"/>
    </row>
    <row r="76" spans="1:11" ht="12.75">
      <c r="A76" s="35"/>
      <c r="B76" s="35"/>
      <c r="C76" s="35"/>
      <c r="D76" s="35"/>
      <c r="E76" s="35"/>
      <c r="F76" s="35"/>
      <c r="G76" s="41"/>
      <c r="H76" s="35"/>
      <c r="I76" s="35"/>
      <c r="J76" s="35"/>
      <c r="K76" s="35"/>
    </row>
    <row r="77" spans="1:11" ht="12.75">
      <c r="A77" s="35"/>
      <c r="B77" s="35"/>
      <c r="C77" s="35"/>
      <c r="D77" s="35"/>
      <c r="E77" s="35"/>
      <c r="F77" s="35"/>
      <c r="G77" s="41"/>
      <c r="H77" s="35"/>
      <c r="I77" s="35"/>
      <c r="J77" s="35"/>
      <c r="K77" s="35"/>
    </row>
    <row r="78" spans="1:11" ht="12.75">
      <c r="A78" s="35"/>
      <c r="B78" s="35"/>
      <c r="C78" s="35"/>
      <c r="D78" s="35"/>
      <c r="E78" s="35"/>
      <c r="F78" s="35"/>
      <c r="G78" s="41"/>
      <c r="H78" s="35"/>
      <c r="I78" s="35"/>
      <c r="J78" s="35"/>
      <c r="K78" s="35"/>
    </row>
    <row r="79" spans="1:11" ht="12.75">
      <c r="A79" s="35"/>
      <c r="B79" s="35"/>
      <c r="C79" s="35"/>
      <c r="D79" s="35"/>
      <c r="E79" s="35"/>
      <c r="F79" s="35"/>
      <c r="G79" s="41"/>
      <c r="H79" s="35"/>
      <c r="I79" s="35"/>
      <c r="J79" s="35"/>
      <c r="K79" s="35"/>
    </row>
    <row r="80" spans="1:11" ht="12.75">
      <c r="A80" s="35"/>
      <c r="B80" s="35"/>
      <c r="C80" s="35"/>
      <c r="D80" s="35"/>
      <c r="E80" s="35"/>
      <c r="F80" s="35"/>
      <c r="G80" s="41"/>
      <c r="H80" s="35"/>
      <c r="I80" s="35"/>
      <c r="J80" s="35"/>
      <c r="K80" s="35"/>
    </row>
    <row r="81" spans="1:11" ht="12.75">
      <c r="A81" s="35"/>
      <c r="B81" s="35"/>
      <c r="C81" s="35"/>
      <c r="D81" s="35"/>
      <c r="E81" s="35"/>
      <c r="F81" s="35"/>
      <c r="G81" s="41"/>
      <c r="H81" s="35"/>
      <c r="I81" s="35"/>
      <c r="J81" s="35"/>
      <c r="K81" s="35"/>
    </row>
    <row r="82" spans="1:11" ht="12.75">
      <c r="A82" s="35"/>
      <c r="B82" s="35"/>
      <c r="C82" s="35"/>
      <c r="D82" s="35"/>
      <c r="E82" s="35"/>
      <c r="F82" s="35"/>
      <c r="G82" s="41"/>
      <c r="H82" s="35"/>
      <c r="I82" s="35"/>
      <c r="J82" s="35"/>
      <c r="K82" s="35"/>
    </row>
    <row r="83" spans="1:11" ht="12.75">
      <c r="A83" s="35"/>
      <c r="B83" s="35"/>
      <c r="C83" s="35"/>
      <c r="D83" s="35"/>
      <c r="E83" s="35"/>
      <c r="F83" s="35"/>
      <c r="G83" s="41"/>
      <c r="H83" s="35"/>
      <c r="I83" s="35"/>
      <c r="J83" s="35"/>
      <c r="K83" s="35"/>
    </row>
    <row r="84" spans="1:11" ht="12.75">
      <c r="A84" s="35"/>
      <c r="B84" s="35"/>
      <c r="C84" s="35"/>
      <c r="D84" s="35"/>
      <c r="E84" s="35"/>
      <c r="F84" s="35"/>
      <c r="G84" s="41"/>
      <c r="H84" s="35"/>
      <c r="I84" s="35"/>
      <c r="J84" s="35"/>
      <c r="K84" s="35"/>
    </row>
    <row r="85" spans="1:11" ht="12.75">
      <c r="A85" s="35"/>
      <c r="B85" s="35"/>
      <c r="C85" s="35"/>
      <c r="D85" s="35"/>
      <c r="E85" s="35"/>
      <c r="F85" s="35"/>
      <c r="G85" s="41"/>
      <c r="H85" s="35"/>
      <c r="I85" s="35"/>
      <c r="J85" s="35"/>
      <c r="K85" s="35"/>
    </row>
    <row r="86" spans="1:11" ht="12.75">
      <c r="A86" s="35"/>
      <c r="B86" s="35"/>
      <c r="C86" s="35"/>
      <c r="D86" s="35"/>
      <c r="E86" s="35"/>
      <c r="F86" s="35"/>
      <c r="G86" s="41"/>
      <c r="H86" s="35"/>
      <c r="I86" s="35"/>
      <c r="J86" s="35"/>
      <c r="K86" s="35"/>
    </row>
    <row r="87" spans="1:11" ht="12.75">
      <c r="A87" s="35"/>
      <c r="B87" s="35"/>
      <c r="C87" s="35"/>
      <c r="D87" s="35"/>
      <c r="E87" s="35"/>
      <c r="F87" s="35"/>
      <c r="G87" s="41"/>
      <c r="H87" s="35"/>
      <c r="I87" s="35"/>
      <c r="J87" s="35"/>
      <c r="K87" s="35"/>
    </row>
  </sheetData>
  <sheetProtection/>
  <mergeCells count="21">
    <mergeCell ref="A46:K46"/>
    <mergeCell ref="A8:K8"/>
    <mergeCell ref="A10:A13"/>
    <mergeCell ref="B10:B13"/>
    <mergeCell ref="C10:C13"/>
    <mergeCell ref="I10:I13"/>
    <mergeCell ref="F1:K1"/>
    <mergeCell ref="H2:K2"/>
    <mergeCell ref="H3:K3"/>
    <mergeCell ref="H4:K4"/>
    <mergeCell ref="A6:K6"/>
    <mergeCell ref="A7:K7"/>
    <mergeCell ref="A15:K15"/>
    <mergeCell ref="A21:K21"/>
    <mergeCell ref="K10:K13"/>
    <mergeCell ref="G10:G13"/>
    <mergeCell ref="F10:F13"/>
    <mergeCell ref="D10:D13"/>
    <mergeCell ref="H10:H13"/>
    <mergeCell ref="E10:E13"/>
    <mergeCell ref="J10:J13"/>
  </mergeCells>
  <printOptions/>
  <pageMargins left="0.1968503937007874" right="0.1968503937007874" top="0.22" bottom="0.1968503937007874" header="0.19" footer="0"/>
  <pageSetup fitToHeight="0" fitToWidth="1"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">
      <selection activeCell="J29" sqref="J29"/>
    </sheetView>
  </sheetViews>
  <sheetFormatPr defaultColWidth="9.140625" defaultRowHeight="12.75"/>
  <cols>
    <col min="1" max="1" width="26.7109375" style="1" customWidth="1"/>
    <col min="2" max="2" width="15.57421875" style="1" customWidth="1"/>
    <col min="3" max="3" width="16.00390625" style="1" customWidth="1"/>
    <col min="4" max="4" width="17.00390625" style="1" customWidth="1"/>
    <col min="5" max="5" width="15.28125" style="1" customWidth="1"/>
    <col min="6" max="6" width="14.7109375" style="1" customWidth="1"/>
    <col min="7" max="7" width="14.8515625" style="1" customWidth="1"/>
    <col min="8" max="8" width="12.57421875" style="1" customWidth="1"/>
    <col min="9" max="16384" width="9.140625" style="1" customWidth="1"/>
  </cols>
  <sheetData>
    <row r="1" spans="2:8" ht="15" customHeight="1">
      <c r="B1" s="17"/>
      <c r="C1" s="17"/>
      <c r="D1" s="17"/>
      <c r="E1" s="17"/>
      <c r="F1" s="17"/>
      <c r="G1" s="17"/>
      <c r="H1" s="19" t="s">
        <v>77</v>
      </c>
    </row>
    <row r="2" spans="2:8" ht="15" customHeight="1">
      <c r="B2" s="17"/>
      <c r="C2" s="18"/>
      <c r="D2" s="17"/>
      <c r="E2" s="70"/>
      <c r="F2" s="70"/>
      <c r="G2" s="70"/>
      <c r="H2" s="19" t="s">
        <v>68</v>
      </c>
    </row>
    <row r="3" spans="2:8" ht="18" customHeight="1">
      <c r="B3" s="17"/>
      <c r="C3" s="18"/>
      <c r="D3" s="17"/>
      <c r="E3" s="17" t="s">
        <v>95</v>
      </c>
      <c r="F3" s="17"/>
      <c r="G3" s="17"/>
      <c r="H3" s="19" t="s">
        <v>96</v>
      </c>
    </row>
    <row r="6" spans="4:8" ht="15">
      <c r="D6" s="19"/>
      <c r="E6" s="69"/>
      <c r="F6" s="69"/>
      <c r="G6" s="69"/>
      <c r="H6" s="19" t="s">
        <v>31</v>
      </c>
    </row>
    <row r="7" spans="4:8" ht="15">
      <c r="D7" s="19"/>
      <c r="E7" s="69"/>
      <c r="F7" s="69"/>
      <c r="G7" s="69"/>
      <c r="H7" s="19" t="s">
        <v>16</v>
      </c>
    </row>
    <row r="8" spans="4:8" ht="15">
      <c r="D8" s="69"/>
      <c r="E8" s="69"/>
      <c r="F8" s="69"/>
      <c r="G8" s="69"/>
      <c r="H8" s="19" t="s">
        <v>94</v>
      </c>
    </row>
    <row r="12" spans="1:8" ht="15">
      <c r="A12" s="92" t="s">
        <v>32</v>
      </c>
      <c r="B12" s="92"/>
      <c r="C12" s="92"/>
      <c r="D12" s="92"/>
      <c r="E12" s="92"/>
      <c r="F12" s="92"/>
      <c r="G12" s="92"/>
      <c r="H12" s="92"/>
    </row>
    <row r="13" spans="1:8" ht="15">
      <c r="A13" s="92" t="s">
        <v>94</v>
      </c>
      <c r="B13" s="92"/>
      <c r="C13" s="92"/>
      <c r="D13" s="92"/>
      <c r="E13" s="92"/>
      <c r="F13" s="92"/>
      <c r="G13" s="92"/>
      <c r="H13" s="92"/>
    </row>
    <row r="15" spans="1:8" ht="15">
      <c r="A15" s="93" t="s">
        <v>12</v>
      </c>
      <c r="B15" s="94" t="s">
        <v>33</v>
      </c>
      <c r="C15" s="94"/>
      <c r="D15" s="94"/>
      <c r="E15" s="94"/>
      <c r="F15" s="94"/>
      <c r="G15" s="94"/>
      <c r="H15" s="94"/>
    </row>
    <row r="16" spans="1:8" ht="15">
      <c r="A16" s="93"/>
      <c r="B16" s="66">
        <v>2015</v>
      </c>
      <c r="C16" s="66">
        <v>2016</v>
      </c>
      <c r="D16" s="66">
        <v>2017</v>
      </c>
      <c r="E16" s="66">
        <v>2018</v>
      </c>
      <c r="F16" s="66">
        <v>2019</v>
      </c>
      <c r="G16" s="66">
        <v>2020</v>
      </c>
      <c r="H16" s="65">
        <v>2021</v>
      </c>
    </row>
    <row r="17" spans="1:8" ht="15">
      <c r="A17" s="65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</row>
    <row r="18" spans="1:8" ht="15">
      <c r="A18" s="95" t="s">
        <v>34</v>
      </c>
      <c r="B18" s="96"/>
      <c r="C18" s="96"/>
      <c r="D18" s="96"/>
      <c r="E18" s="96"/>
      <c r="F18" s="96"/>
      <c r="G18" s="96"/>
      <c r="H18" s="97"/>
    </row>
    <row r="19" spans="1:8" ht="39" customHeight="1">
      <c r="A19" s="14" t="s">
        <v>35</v>
      </c>
      <c r="B19" s="15">
        <f>'прил. 7 (2015)'!K46</f>
        <v>103.92</v>
      </c>
      <c r="C19" s="15">
        <f>'прил. 7 (2016) '!K43</f>
        <v>103.27</v>
      </c>
      <c r="D19" s="15">
        <f>'прил. 7 (2017) '!K20</f>
        <v>101.12</v>
      </c>
      <c r="E19" s="15">
        <f>'прил. 7 (2018) '!K23</f>
        <v>101.18</v>
      </c>
      <c r="F19" s="15">
        <f>'прил. 7 (2019) '!K23</f>
        <v>100</v>
      </c>
      <c r="G19" s="15">
        <f>'прил. 7 (2020) '!K20</f>
        <v>100</v>
      </c>
      <c r="H19" s="68">
        <f>'прил. 7 (2021) '!K20</f>
        <v>100</v>
      </c>
    </row>
    <row r="20" spans="1:8" ht="30">
      <c r="A20" s="14" t="s">
        <v>36</v>
      </c>
      <c r="B20" s="16">
        <f>'прил. 7 (2015)'!I46</f>
        <v>104.05</v>
      </c>
      <c r="C20" s="16">
        <f>'прил. 7 (2016) '!I43</f>
        <v>103.04</v>
      </c>
      <c r="D20" s="16">
        <f>'прил. 7 (2017) '!I20</f>
        <v>101.2</v>
      </c>
      <c r="E20" s="16">
        <f>'прил. 7 (2018) '!I23</f>
        <v>102.39</v>
      </c>
      <c r="F20" s="16">
        <f>'прил. 7 (2019) '!I23</f>
        <v>100.79</v>
      </c>
      <c r="G20" s="16">
        <f>'прил. 7 (2020) '!I20</f>
        <v>100.56</v>
      </c>
      <c r="H20" s="67">
        <f>'прил. 7 (2021) '!I20</f>
        <v>100</v>
      </c>
    </row>
    <row r="21" spans="1:8" ht="15">
      <c r="A21" s="14" t="s">
        <v>13</v>
      </c>
      <c r="B21" s="16">
        <f aca="true" t="shared" si="0" ref="B21:H21">B20-B19</f>
        <v>0.13</v>
      </c>
      <c r="C21" s="16">
        <f t="shared" si="0"/>
        <v>-0.23</v>
      </c>
      <c r="D21" s="16">
        <f t="shared" si="0"/>
        <v>0.08</v>
      </c>
      <c r="E21" s="16">
        <f t="shared" si="0"/>
        <v>1.21</v>
      </c>
      <c r="F21" s="16">
        <f t="shared" si="0"/>
        <v>0.79</v>
      </c>
      <c r="G21" s="16">
        <f t="shared" si="0"/>
        <v>0.56</v>
      </c>
      <c r="H21" s="16">
        <f t="shared" si="0"/>
        <v>0</v>
      </c>
    </row>
    <row r="22" spans="1:8" ht="15" customHeight="1">
      <c r="A22" s="89" t="s">
        <v>18</v>
      </c>
      <c r="B22" s="90"/>
      <c r="C22" s="90"/>
      <c r="D22" s="90"/>
      <c r="E22" s="90"/>
      <c r="F22" s="90"/>
      <c r="G22" s="90"/>
      <c r="H22" s="91"/>
    </row>
    <row r="23" spans="1:8" ht="30">
      <c r="A23" s="14" t="s">
        <v>37</v>
      </c>
      <c r="B23" s="16">
        <f>'прил. 7 (2015)'!F72</f>
        <v>104.09</v>
      </c>
      <c r="C23" s="16">
        <f>'прил. 7 (2016) '!F69</f>
        <v>103.07</v>
      </c>
      <c r="D23" s="16">
        <f>'прил. 7 (2017) '!F47</f>
        <v>101.21</v>
      </c>
      <c r="E23" s="16">
        <f>'прил. 7 (2018) '!F50</f>
        <v>102.41</v>
      </c>
      <c r="F23" s="16">
        <f>'прил. 7 (2019) '!F48</f>
        <v>100.8</v>
      </c>
      <c r="G23" s="16">
        <f>'прил. 7 (2020) '!F45</f>
        <v>100.56</v>
      </c>
      <c r="H23" s="67">
        <f>'прил. 7 (2021) '!F45</f>
        <v>100</v>
      </c>
    </row>
    <row r="24" spans="1:8" ht="15" customHeight="1">
      <c r="A24" s="89" t="s">
        <v>19</v>
      </c>
      <c r="B24" s="90"/>
      <c r="C24" s="90"/>
      <c r="D24" s="90"/>
      <c r="E24" s="90"/>
      <c r="F24" s="90"/>
      <c r="G24" s="90"/>
      <c r="H24" s="91"/>
    </row>
    <row r="25" spans="1:8" ht="30">
      <c r="A25" s="14" t="s">
        <v>38</v>
      </c>
      <c r="B25" s="16">
        <f>'прил. 7 (2015)'!F75</f>
        <v>100</v>
      </c>
      <c r="C25" s="16">
        <f>'прил. 7 (2015)'!F75</f>
        <v>100</v>
      </c>
      <c r="D25" s="16">
        <f>'прил. 7 (2017) '!F50</f>
        <v>100</v>
      </c>
      <c r="E25" s="16">
        <f>'прил. 7 (2018) '!F53</f>
        <v>100</v>
      </c>
      <c r="F25" s="16">
        <f>'прил. 7 (2019) '!F51</f>
        <v>100</v>
      </c>
      <c r="G25" s="16">
        <f>'прил. 7 (2020) '!F48</f>
        <v>100</v>
      </c>
      <c r="H25" s="67">
        <f>'прил. 7 (2021) '!F48</f>
        <v>100</v>
      </c>
    </row>
    <row r="26" ht="15">
      <c r="A26" s="2"/>
    </row>
    <row r="27" ht="15">
      <c r="A27" s="2"/>
    </row>
    <row r="28" ht="15">
      <c r="A28" s="2"/>
    </row>
    <row r="29" spans="1:6" ht="15">
      <c r="A29" s="57" t="s">
        <v>72</v>
      </c>
      <c r="F29" s="1" t="s">
        <v>76</v>
      </c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</sheetData>
  <sheetProtection/>
  <mergeCells count="7">
    <mergeCell ref="A24:H24"/>
    <mergeCell ref="A12:H12"/>
    <mergeCell ref="A13:H13"/>
    <mergeCell ref="A15:A16"/>
    <mergeCell ref="B15:H15"/>
    <mergeCell ref="A18:H18"/>
    <mergeCell ref="A22:H22"/>
  </mergeCells>
  <printOptions/>
  <pageMargins left="0.7086614173228347" right="0.7086614173228347" top="0.35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Сметанина Н.А.</cp:lastModifiedBy>
  <cp:lastPrinted>2018-09-14T08:16:03Z</cp:lastPrinted>
  <dcterms:created xsi:type="dcterms:W3CDTF">1996-10-08T23:32:33Z</dcterms:created>
  <dcterms:modified xsi:type="dcterms:W3CDTF">2018-10-01T08:33:35Z</dcterms:modified>
  <cp:category/>
  <cp:version/>
  <cp:contentType/>
  <cp:contentStatus/>
</cp:coreProperties>
</file>