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firstSheet="3" activeTab="3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r:id="rId4"/>
    <sheet name="прил. 7 (2019) " sheetId="5" state="hidden" r:id="rId5"/>
    <sheet name="прил. 7 (2020) " sheetId="6" state="hidden" r:id="rId6"/>
    <sheet name="прил. 7 (2021) " sheetId="7" state="hidden" r:id="rId7"/>
    <sheet name="приложение 8 " sheetId="8" state="hidden" r:id="rId8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'!$13:$16</definedName>
    <definedName name="_xlnm.Print_Titles" localSheetId="4">'прил. 7 (2019) '!$13:$16</definedName>
    <definedName name="_xlnm.Print_Titles" localSheetId="5">'прил. 7 (2020) '!$10:$13</definedName>
    <definedName name="_xlnm.Print_Titles" localSheetId="6">'прил. 7 (2021) '!$10:$13</definedName>
    <definedName name="_xlnm.Print_Area" localSheetId="0">'прил. 7 (2015)'!$A$1:$K$79</definedName>
    <definedName name="_xlnm.Print_Area" localSheetId="1">'прил. 7 (2016) '!$A$1:$K$76</definedName>
    <definedName name="_xlnm.Print_Area" localSheetId="3">'прил. 7 (2018) '!$A$1:$K$57</definedName>
    <definedName name="_xlnm.Print_Area" localSheetId="4">'прил. 7 (2019) '!$A$1:$K$54</definedName>
    <definedName name="_xlnm.Print_Area" localSheetId="5">'прил. 7 (2020) '!$A$1:$K$51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<sst xmlns="http://schemas.openxmlformats.org/spreadsheetml/2006/main" count="2488" uniqueCount="101">
  <si>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</si>
  <si>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</si>
  <si>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</si>
  <si>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</si>
  <si>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</si>
  <si>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</si>
  <si>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</si>
  <si>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</si>
  <si>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</si>
  <si>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</si>
  <si>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</si>
  <si>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</si>
  <si>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</si>
  <si>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</si>
  <si>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</si>
  <si>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</si>
  <si>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</si>
  <si>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</si>
  <si>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</si>
  <si>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</si>
  <si>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</si>
  <si>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</si>
  <si>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</si>
  <si>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</si>
  <si>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</si>
  <si>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</si>
  <si>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</si>
  <si>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</si>
  <si>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</si>
  <si>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</si>
  <si>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</si>
  <si>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</si>
  <si>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</si>
  <si>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</si>
  <si>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</si>
  <si>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</si>
  <si>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</si>
  <si>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</si>
  <si>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</si>
  <si>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</si>
  <si>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</si>
  <si>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</si>
  <si>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</si>
  <si>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</si>
  <si>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</si>
  <si>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</si>
  <si>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</si>
  <si>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</si>
  <si>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</si>
  <si>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</si>
  <si>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</si>
  <si>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</si>
  <si>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</si>
  <si>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</si>
  <si>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</si>
  <si>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</si>
  <si>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</si>
  <si>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</si>
  <si>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</si>
  <si>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</si>
  <si>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</si>
  <si>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</si>
  <si>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</si>
  <si>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</si>
  <si>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</si>
  <si>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</si>
  <si>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</si>
  <si>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</si>
  <si>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</si>
  <si>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</si>
  <si>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</si>
  <si>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</si>
  <si>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</si>
  <si>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</si>
  <si>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</si>
  <si>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</si>
  <si>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</si>
  <si>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</si>
  <si>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</si>
  <si>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</si>
  <si>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</si>
  <si>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</si>
  <si>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</si>
  <si>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</si>
  <si>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</si>
  <si>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</si>
  <si>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</si>
  <si>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</si>
  <si>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</si>
  <si>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</si>
  <si>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</si>
  <si>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</t>
  </si>
  <si>
    <t>Приложение № 5</t>
  </si>
  <si>
    <t>на 2021 год</t>
  </si>
  <si>
    <t>"Развитие образования в городе Пензе на 2015 - 2021 годы"</t>
  </si>
  <si>
    <t xml:space="preserve">            </t>
  </si>
  <si>
    <t xml:space="preserve">                     от              №            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</si>
  <si>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</si>
  <si>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2015 - 2021 годы»</t>
  </si>
  <si>
    <t>Муниципальная программа города Пензы «Развитие образования в городе Пензе на 2015 - 2020 годы»</t>
  </si>
  <si>
    <t xml:space="preserve">                                                    от  30.11.2018  №2224/6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</si>
</sst>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09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600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2600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676275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26479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676275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9775" y="262890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87025" y="2600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2.75" customHeight="1">
      <c r="F1" s="71" t="s">
        <v>74</v>
      </c>
      <c r="G1" s="71"/>
      <c r="H1" s="71"/>
      <c r="I1" s="71"/>
      <c r="J1" s="71"/>
      <c r="K1" s="71"/>
    </row>
    <row r="2" spans="8:11" ht="12.75">
      <c r="H2" s="72" t="s">
        <v>67</v>
      </c>
      <c r="I2" s="72"/>
      <c r="J2" s="72"/>
      <c r="K2" s="72"/>
    </row>
    <row r="3" spans="8:11" ht="12.75">
      <c r="H3" s="73" t="s">
        <v>66</v>
      </c>
      <c r="I3" s="73"/>
      <c r="J3" s="73"/>
      <c r="K3" s="73"/>
    </row>
    <row r="5" ht="12.75" hidden="1"/>
    <row r="6" spans="6:11" ht="12.75" hidden="1">
      <c r="F6" s="71" t="s">
        <v>15</v>
      </c>
      <c r="G6" s="71"/>
      <c r="H6" s="71"/>
      <c r="I6" s="71"/>
      <c r="J6" s="71"/>
      <c r="K6" s="71"/>
    </row>
    <row r="7" spans="8:11" ht="12.75" hidden="1">
      <c r="H7" s="72" t="s">
        <v>16</v>
      </c>
      <c r="I7" s="72"/>
      <c r="J7" s="72"/>
      <c r="K7" s="72"/>
    </row>
    <row r="8" spans="8:11" ht="12.75" hidden="1">
      <c r="H8" s="73" t="s">
        <v>69</v>
      </c>
      <c r="I8" s="73"/>
      <c r="J8" s="73"/>
      <c r="K8" s="73"/>
    </row>
    <row r="9" ht="12.75" hidden="1"/>
    <row r="11" spans="1:11" ht="14.25">
      <c r="A11" s="75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4.25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4.25">
      <c r="A13" s="75" t="s">
        <v>10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5" spans="1:11" ht="32.25" customHeight="1">
      <c r="A15" s="80" t="s">
        <v>0</v>
      </c>
      <c r="B15" s="80" t="s">
        <v>1</v>
      </c>
      <c r="C15" s="74" t="s">
        <v>2</v>
      </c>
      <c r="D15" s="74" t="s">
        <v>3</v>
      </c>
      <c r="E15" s="74" t="s">
        <v>4</v>
      </c>
      <c r="F15" s="74" t="s">
        <v>5</v>
      </c>
      <c r="G15" s="79" t="s">
        <v>22</v>
      </c>
      <c r="H15" s="74" t="s">
        <v>23</v>
      </c>
      <c r="I15" s="74" t="s">
        <v>24</v>
      </c>
      <c r="J15" s="74" t="s">
        <v>25</v>
      </c>
      <c r="K15" s="74" t="s">
        <v>26</v>
      </c>
    </row>
    <row r="16" spans="1:11" ht="15.75" customHeight="1">
      <c r="A16" s="80"/>
      <c r="B16" s="80"/>
      <c r="C16" s="74"/>
      <c r="D16" s="74"/>
      <c r="E16" s="74"/>
      <c r="F16" s="74"/>
      <c r="G16" s="79"/>
      <c r="H16" s="74"/>
      <c r="I16" s="74"/>
      <c r="J16" s="74"/>
      <c r="K16" s="74"/>
    </row>
    <row r="17" spans="1:11" ht="1.5" customHeight="1">
      <c r="A17" s="80"/>
      <c r="B17" s="80"/>
      <c r="C17" s="74"/>
      <c r="D17" s="74"/>
      <c r="E17" s="74"/>
      <c r="F17" s="74"/>
      <c r="G17" s="79"/>
      <c r="H17" s="74"/>
      <c r="I17" s="74"/>
      <c r="J17" s="74"/>
      <c r="K17" s="74"/>
    </row>
    <row r="18" spans="1:11" ht="57.75" customHeight="1">
      <c r="A18" s="80"/>
      <c r="B18" s="80"/>
      <c r="C18" s="74"/>
      <c r="D18" s="74"/>
      <c r="E18" s="74"/>
      <c r="F18" s="74"/>
      <c r="G18" s="79"/>
      <c r="H18" s="74"/>
      <c r="I18" s="74"/>
      <c r="J18" s="74"/>
      <c r="K18" s="74"/>
    </row>
    <row r="19" spans="1:1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5">
        <v>7</v>
      </c>
      <c r="H19" s="24">
        <v>8</v>
      </c>
      <c r="I19" s="24">
        <v>9</v>
      </c>
      <c r="J19" s="24">
        <v>10</v>
      </c>
      <c r="K19" s="24">
        <v>11</v>
      </c>
    </row>
    <row r="20" spans="1:11" s="11" customFormat="1" ht="12">
      <c r="A20" s="77" t="s">
        <v>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4" s="11" customFormat="1" ht="48">
      <c r="A21" s="4" t="s">
        <v>46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101.5</v>
      </c>
      <c r="K21" s="5" t="s">
        <v>7</v>
      </c>
      <c r="N21" s="27"/>
    </row>
    <row r="22" spans="1:14" s="11" customFormat="1" ht="48">
      <c r="A22" s="12" t="s">
        <v>64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100.75</v>
      </c>
      <c r="K22" s="5" t="s">
        <v>7</v>
      </c>
      <c r="N22" s="27"/>
    </row>
    <row r="23" spans="1:14" s="11" customFormat="1" ht="50.25" customHeight="1">
      <c r="A23" s="12" t="s">
        <v>65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>IF(C23&gt;D23,C23/D23,D23/C23)*100</f>
        <v>106.67</v>
      </c>
      <c r="K23" s="5" t="s">
        <v>7</v>
      </c>
      <c r="N23" s="27"/>
    </row>
    <row r="24" spans="1:11" s="11" customFormat="1" ht="62.25" customHeight="1">
      <c r="A24" s="4" t="s">
        <v>45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48</v>
      </c>
      <c r="B25" s="28" t="s">
        <v>6</v>
      </c>
      <c r="C25" s="6">
        <v>1.3</v>
      </c>
      <c r="D25" s="6">
        <v>1.2</v>
      </c>
      <c r="E25" s="29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108.33</v>
      </c>
      <c r="K25" s="5" t="s">
        <v>7</v>
      </c>
    </row>
    <row r="26" spans="1:11" s="11" customFormat="1" ht="63.75" customHeight="1">
      <c r="A26" s="30" t="s">
        <v>49</v>
      </c>
      <c r="B26" s="28" t="s">
        <v>6</v>
      </c>
      <c r="C26" s="6">
        <v>98.3</v>
      </c>
      <c r="D26" s="6">
        <v>98.8</v>
      </c>
      <c r="E26" s="29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100.51</v>
      </c>
      <c r="K26" s="5" t="s">
        <v>7</v>
      </c>
    </row>
    <row r="27" spans="1:11" s="11" customFormat="1" ht="51.75" customHeight="1">
      <c r="A27" s="4" t="s">
        <v>40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100</v>
      </c>
      <c r="K27" s="5" t="s">
        <v>7</v>
      </c>
    </row>
    <row r="28" spans="1:11" s="11" customFormat="1" ht="36">
      <c r="A28" s="30" t="s">
        <v>50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100.12</v>
      </c>
      <c r="K28" s="5" t="s">
        <v>7</v>
      </c>
    </row>
    <row r="29" spans="1:11" s="11" customFormat="1" ht="53.25" customHeight="1">
      <c r="A29" s="30" t="s">
        <v>51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117.39</v>
      </c>
      <c r="K29" s="5" t="s">
        <v>7</v>
      </c>
    </row>
    <row r="30" spans="1:11" s="11" customFormat="1" ht="76.5" customHeight="1">
      <c r="A30" s="30" t="s">
        <v>52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106.88</v>
      </c>
      <c r="K30" s="5" t="s">
        <v>7</v>
      </c>
    </row>
    <row r="31" spans="1:11" s="11" customFormat="1" ht="74.25" customHeight="1">
      <c r="A31" s="30" t="s">
        <v>53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109.27</v>
      </c>
      <c r="K31" s="5" t="s">
        <v>7</v>
      </c>
    </row>
    <row r="32" spans="1:11" s="11" customFormat="1" ht="60">
      <c r="A32" s="30" t="s">
        <v>54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112.5</v>
      </c>
      <c r="K32" s="5" t="s">
        <v>7</v>
      </c>
    </row>
    <row r="33" spans="1:11" s="11" customFormat="1" ht="36">
      <c r="A33" s="30" t="s">
        <v>55</v>
      </c>
      <c r="B33" s="5" t="s">
        <v>56</v>
      </c>
      <c r="C33" s="5">
        <v>37.6</v>
      </c>
      <c r="D33" s="54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103.58</v>
      </c>
      <c r="K33" s="5" t="s">
        <v>7</v>
      </c>
    </row>
    <row r="34" spans="1:11" s="11" customFormat="1" ht="72">
      <c r="A34" s="4" t="s">
        <v>41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1" customFormat="1" ht="96">
      <c r="A35" s="4" t="s">
        <v>62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6">
        <f t="shared" si="0"/>
        <v>100</v>
      </c>
      <c r="K35" s="5" t="s">
        <v>7</v>
      </c>
    </row>
    <row r="36" spans="1:11" s="11" customFormat="1" ht="72">
      <c r="A36" s="4" t="s">
        <v>43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 t="shared" si="0"/>
        <v>100</v>
      </c>
      <c r="K36" s="5" t="s">
        <v>7</v>
      </c>
    </row>
    <row r="37" spans="1:11" s="11" customFormat="1" ht="84" customHeight="1">
      <c r="A37" s="4" t="s">
        <v>44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 t="shared" si="0"/>
        <v>100</v>
      </c>
      <c r="K37" s="5" t="s">
        <v>7</v>
      </c>
    </row>
    <row r="38" spans="1:11" s="11" customFormat="1" ht="61.5" customHeight="1">
      <c r="A38" s="4" t="s">
        <v>61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100</v>
      </c>
      <c r="K38" s="5" t="s">
        <v>7</v>
      </c>
    </row>
    <row r="39" spans="1:11" s="11" customFormat="1" ht="24">
      <c r="A39" s="31" t="s">
        <v>57</v>
      </c>
      <c r="B39" s="4"/>
      <c r="C39" s="5"/>
      <c r="D39" s="5"/>
      <c r="E39" s="5"/>
      <c r="F39" s="5"/>
      <c r="G39" s="7"/>
      <c r="H39" s="5"/>
      <c r="I39" s="5"/>
      <c r="J39" s="26"/>
      <c r="K39" s="5"/>
    </row>
    <row r="40" spans="1:11" s="11" customFormat="1" ht="24">
      <c r="A40" s="31" t="s">
        <v>58</v>
      </c>
      <c r="B40" s="13" t="s">
        <v>63</v>
      </c>
      <c r="C40" s="20">
        <v>17100</v>
      </c>
      <c r="D40" s="20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59</v>
      </c>
      <c r="B41" s="13" t="s">
        <v>63</v>
      </c>
      <c r="C41" s="20">
        <v>22658</v>
      </c>
      <c r="D41" s="20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f t="shared" si="1"/>
        <v>100.3</v>
      </c>
      <c r="K41" s="5" t="s">
        <v>7</v>
      </c>
    </row>
    <row r="42" spans="1:11" s="11" customFormat="1" ht="12">
      <c r="A42" s="12" t="s">
        <v>60</v>
      </c>
      <c r="B42" s="13" t="s">
        <v>63</v>
      </c>
      <c r="C42" s="20">
        <v>24148</v>
      </c>
      <c r="D42" s="20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1"/>
        <v>100.73</v>
      </c>
      <c r="K42" s="5" t="s">
        <v>7</v>
      </c>
    </row>
    <row r="43" spans="1:11" s="11" customFormat="1" ht="60">
      <c r="A43" s="12" t="s">
        <v>70</v>
      </c>
      <c r="B43" s="32" t="s">
        <v>71</v>
      </c>
      <c r="C43" s="20">
        <v>107</v>
      </c>
      <c r="D43" s="20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6">
        <f t="shared" si="1"/>
        <v>104.9</v>
      </c>
      <c r="K43" s="5" t="s">
        <v>7</v>
      </c>
    </row>
    <row r="44" spans="1:11" s="11" customFormat="1" ht="120">
      <c r="A44" s="12" t="s">
        <v>73</v>
      </c>
      <c r="B44" s="13" t="s">
        <v>6</v>
      </c>
      <c r="C44" s="20">
        <v>100</v>
      </c>
      <c r="D44" s="20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6">
        <f t="shared" si="1"/>
        <v>100</v>
      </c>
      <c r="K44" s="5" t="s">
        <v>7</v>
      </c>
    </row>
    <row r="45" spans="1:11" s="11" customFormat="1" ht="36">
      <c r="A45" s="4" t="s">
        <v>39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6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3" t="s">
        <v>7</v>
      </c>
      <c r="D46" s="33" t="s">
        <v>7</v>
      </c>
      <c r="E46" s="33" t="s">
        <v>7</v>
      </c>
      <c r="F46" s="33" t="s">
        <v>7</v>
      </c>
      <c r="G46" s="43">
        <f>4203604-20-2843.2-11+589.2</f>
        <v>4201319</v>
      </c>
      <c r="H46" s="33" t="s">
        <v>7</v>
      </c>
      <c r="I46" s="21">
        <f>F72*H72+F75*H75</f>
        <v>104.05</v>
      </c>
      <c r="J46" s="33" t="s">
        <v>7</v>
      </c>
      <c r="K46" s="34">
        <f>AVERAGE(J21:J45)</f>
        <v>103.92</v>
      </c>
      <c r="N46" s="27"/>
    </row>
    <row r="47" spans="1:11" s="35" customFormat="1" ht="12.75" customHeight="1">
      <c r="A47" s="76" t="s">
        <v>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1:11" s="11" customFormat="1" ht="48">
      <c r="A48" s="4" t="s">
        <v>46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0" t="s">
        <v>47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65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45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0" t="s">
        <v>48</v>
      </c>
      <c r="B52" s="28" t="s">
        <v>6</v>
      </c>
      <c r="C52" s="6">
        <v>1.3</v>
      </c>
      <c r="D52" s="6">
        <v>1.2</v>
      </c>
      <c r="E52" s="36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0" t="s">
        <v>49</v>
      </c>
      <c r="B53" s="28" t="s">
        <v>6</v>
      </c>
      <c r="C53" s="6">
        <v>98.3</v>
      </c>
      <c r="D53" s="6">
        <v>98.8</v>
      </c>
      <c r="E53" s="36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40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0" t="s">
        <v>50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0" t="s">
        <v>51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0" t="s">
        <v>52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0" t="s">
        <v>53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0" t="s">
        <v>54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0" t="s">
        <v>55</v>
      </c>
      <c r="B60" s="5" t="s">
        <v>56</v>
      </c>
      <c r="C60" s="5">
        <v>37.6</v>
      </c>
      <c r="D60" s="54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41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42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43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44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61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1" t="s">
        <v>57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1" t="s">
        <v>58</v>
      </c>
      <c r="B67" s="13" t="s">
        <v>63</v>
      </c>
      <c r="C67" s="20">
        <v>17100</v>
      </c>
      <c r="D67" s="20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59</v>
      </c>
      <c r="B68" s="13" t="s">
        <v>63</v>
      </c>
      <c r="C68" s="20">
        <v>22658</v>
      </c>
      <c r="D68" s="20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60</v>
      </c>
      <c r="B69" s="13" t="s">
        <v>63</v>
      </c>
      <c r="C69" s="20">
        <v>24148</v>
      </c>
      <c r="D69" s="20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70</v>
      </c>
      <c r="B70" s="32" t="s">
        <v>71</v>
      </c>
      <c r="C70" s="20">
        <v>107</v>
      </c>
      <c r="D70" s="20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73</v>
      </c>
      <c r="B71" s="13" t="s">
        <v>6</v>
      </c>
      <c r="C71" s="20">
        <v>100</v>
      </c>
      <c r="D71" s="20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AVERAGE(E48:E71)</f>
        <v>104.09</v>
      </c>
      <c r="G72" s="43">
        <f>4161970.2-2843.2-11+589.2</f>
        <v>4159705.2</v>
      </c>
      <c r="H72" s="37">
        <f>G72/G46</f>
        <v>0.9901</v>
      </c>
      <c r="I72" s="33" t="s">
        <v>7</v>
      </c>
      <c r="J72" s="33" t="s">
        <v>7</v>
      </c>
      <c r="K72" s="33" t="s">
        <v>7</v>
      </c>
    </row>
    <row r="73" spans="1:11" s="11" customFormat="1" ht="16.5" customHeight="1">
      <c r="A73" s="76" t="s">
        <v>19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1" s="11" customFormat="1" ht="36.75" customHeight="1">
      <c r="A74" s="4" t="s">
        <v>39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3" t="s">
        <v>7</v>
      </c>
      <c r="D75" s="33" t="s">
        <v>7</v>
      </c>
      <c r="E75" s="33" t="s">
        <v>7</v>
      </c>
      <c r="F75" s="21">
        <f>AVERAGE(E74:E74)</f>
        <v>100</v>
      </c>
      <c r="G75" s="21">
        <f>G46-G72</f>
        <v>41613.8</v>
      </c>
      <c r="H75" s="37">
        <f>G75/G46</f>
        <v>0.0099</v>
      </c>
      <c r="I75" s="33" t="s">
        <v>7</v>
      </c>
      <c r="J75" s="33" t="s">
        <v>7</v>
      </c>
      <c r="K75" s="33" t="s">
        <v>7</v>
      </c>
    </row>
    <row r="76" spans="1:11" s="35" customFormat="1" ht="12">
      <c r="A76" s="38"/>
      <c r="B76" s="38"/>
      <c r="C76" s="39"/>
      <c r="D76" s="39"/>
      <c r="E76" s="39"/>
      <c r="F76" s="39"/>
      <c r="G76" s="40"/>
      <c r="H76" s="39"/>
      <c r="I76" s="39"/>
      <c r="J76" s="39"/>
      <c r="K76" s="39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24">
      <c r="A79" s="35" t="s">
        <v>72</v>
      </c>
      <c r="B79" s="35"/>
      <c r="C79" s="35"/>
      <c r="D79" s="35"/>
      <c r="E79" s="35"/>
      <c r="F79" s="35"/>
      <c r="G79" s="41"/>
      <c r="H79" s="35" t="s">
        <v>75</v>
      </c>
      <c r="I79" s="35"/>
      <c r="J79" s="35"/>
      <c r="K79" s="35"/>
    </row>
    <row r="80" spans="7:8" s="35" customFormat="1" ht="12">
      <c r="G80" s="41"/>
      <c r="H80" s="42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41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41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41"/>
      <c r="H115" s="35"/>
      <c r="I115" s="35"/>
      <c r="J115" s="35"/>
      <c r="K115" s="35"/>
    </row>
  </sheetData>
  <sheetProtection/>
  <mergeCells count="23"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  <mergeCell ref="C15:C18"/>
    <mergeCell ref="A11:K11"/>
    <mergeCell ref="F15:F18"/>
    <mergeCell ref="A12:K12"/>
    <mergeCell ref="A13:K13"/>
    <mergeCell ref="D15:D18"/>
    <mergeCell ref="E15:E18"/>
    <mergeCell ref="F6:K6"/>
    <mergeCell ref="H7:K7"/>
    <mergeCell ref="H8:K8"/>
    <mergeCell ref="F1:K1"/>
    <mergeCell ref="H3:K3"/>
    <mergeCell ref="H2:K2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2" customWidth="1"/>
    <col min="2" max="2" width="8.1406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4.25" customHeight="1">
      <c r="F1" s="71" t="s">
        <v>77</v>
      </c>
      <c r="G1" s="71"/>
      <c r="H1" s="71"/>
      <c r="I1" s="71"/>
      <c r="J1" s="71"/>
      <c r="K1" s="71"/>
    </row>
    <row r="2" spans="8:12" ht="14.25" customHeight="1">
      <c r="H2" s="72" t="s">
        <v>67</v>
      </c>
      <c r="I2" s="72"/>
      <c r="J2" s="72"/>
      <c r="K2" s="72"/>
      <c r="L2" s="44"/>
    </row>
    <row r="3" spans="8:12" ht="11.25" customHeight="1">
      <c r="H3" s="73" t="s">
        <v>66</v>
      </c>
      <c r="I3" s="73"/>
      <c r="J3" s="73"/>
      <c r="K3" s="73"/>
      <c r="L3" s="44"/>
    </row>
    <row r="4" spans="6:12" ht="15" customHeight="1">
      <c r="F4" s="45"/>
      <c r="G4" s="45"/>
      <c r="H4" s="81"/>
      <c r="I4" s="81"/>
      <c r="J4" s="81"/>
      <c r="K4" s="81"/>
      <c r="L4" s="44"/>
    </row>
    <row r="5" ht="12.75" customHeight="1"/>
    <row r="6" spans="1:11" ht="14.25">
      <c r="A6" s="75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4.25">
      <c r="A7" s="75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75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1" spans="1:11" ht="32.25" customHeight="1">
      <c r="A11" s="80" t="s">
        <v>0</v>
      </c>
      <c r="B11" s="80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9" t="s">
        <v>22</v>
      </c>
      <c r="H11" s="74" t="s">
        <v>23</v>
      </c>
      <c r="I11" s="74" t="s">
        <v>24</v>
      </c>
      <c r="J11" s="74" t="s">
        <v>25</v>
      </c>
      <c r="K11" s="74" t="s">
        <v>26</v>
      </c>
    </row>
    <row r="12" spans="1:11" ht="33.75" customHeight="1">
      <c r="A12" s="80"/>
      <c r="B12" s="80"/>
      <c r="C12" s="74"/>
      <c r="D12" s="74"/>
      <c r="E12" s="74"/>
      <c r="F12" s="74"/>
      <c r="G12" s="79"/>
      <c r="H12" s="74"/>
      <c r="I12" s="74"/>
      <c r="J12" s="74"/>
      <c r="K12" s="74"/>
    </row>
    <row r="13" spans="1:11" ht="2.25" customHeight="1">
      <c r="A13" s="80"/>
      <c r="B13" s="80"/>
      <c r="C13" s="74"/>
      <c r="D13" s="74"/>
      <c r="E13" s="74"/>
      <c r="F13" s="74"/>
      <c r="G13" s="79"/>
      <c r="H13" s="74"/>
      <c r="I13" s="74"/>
      <c r="J13" s="74"/>
      <c r="K13" s="74"/>
    </row>
    <row r="14" spans="1:11" ht="63" customHeight="1">
      <c r="A14" s="80"/>
      <c r="B14" s="80"/>
      <c r="C14" s="74"/>
      <c r="D14" s="74"/>
      <c r="E14" s="74"/>
      <c r="F14" s="74"/>
      <c r="G14" s="79"/>
      <c r="H14" s="74"/>
      <c r="I14" s="74"/>
      <c r="J14" s="74"/>
      <c r="K14" s="74"/>
    </row>
    <row r="15" spans="1:1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s="35" customFormat="1" ht="12.75" customHeight="1">
      <c r="A16" s="77" t="s">
        <v>34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4" s="12" customFormat="1" ht="51" customHeight="1">
      <c r="A17" s="4" t="s">
        <v>46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101.89</v>
      </c>
      <c r="K17" s="5" t="s">
        <v>7</v>
      </c>
      <c r="N17" s="46"/>
    </row>
    <row r="18" spans="1:11" s="12" customFormat="1" ht="51" customHeight="1">
      <c r="A18" s="12" t="s">
        <v>47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65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 t="shared" si="0"/>
        <v>107.14</v>
      </c>
      <c r="K19" s="5" t="s">
        <v>7</v>
      </c>
    </row>
    <row r="20" spans="1:11" s="12" customFormat="1" ht="63" customHeight="1">
      <c r="A20" s="4" t="s">
        <v>45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 t="shared" si="0"/>
        <v>111.11</v>
      </c>
      <c r="K20" s="5" t="s">
        <v>7</v>
      </c>
    </row>
    <row r="21" spans="1:11" s="12" customFormat="1" ht="53.25" customHeight="1">
      <c r="A21" s="12" t="s">
        <v>48</v>
      </c>
      <c r="B21" s="28" t="s">
        <v>6</v>
      </c>
      <c r="C21" s="6">
        <v>1.2</v>
      </c>
      <c r="D21" s="6">
        <v>1.1</v>
      </c>
      <c r="E21" s="29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 t="shared" si="0"/>
        <v>109.09</v>
      </c>
      <c r="K21" s="5" t="s">
        <v>7</v>
      </c>
    </row>
    <row r="22" spans="1:11" s="12" customFormat="1" ht="60">
      <c r="A22" s="12" t="s">
        <v>49</v>
      </c>
      <c r="B22" s="28" t="s">
        <v>6</v>
      </c>
      <c r="C22" s="6">
        <v>98.8</v>
      </c>
      <c r="D22" s="6">
        <v>98.9</v>
      </c>
      <c r="E22" s="29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 t="shared" si="0"/>
        <v>100.1</v>
      </c>
      <c r="K22" s="5" t="s">
        <v>7</v>
      </c>
    </row>
    <row r="23" spans="1:11" s="12" customFormat="1" ht="51.75" customHeight="1">
      <c r="A23" s="4" t="s">
        <v>40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 t="shared" si="0"/>
        <v>100</v>
      </c>
      <c r="K23" s="5" t="s">
        <v>7</v>
      </c>
    </row>
    <row r="24" spans="1:11" s="12" customFormat="1" ht="36">
      <c r="A24" s="12" t="s">
        <v>50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t="shared" si="0"/>
        <v>100</v>
      </c>
      <c r="K24" s="5" t="s">
        <v>7</v>
      </c>
    </row>
    <row r="25" spans="1:11" s="12" customFormat="1" ht="53.25" customHeight="1">
      <c r="A25" s="12" t="s">
        <v>51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102.99</v>
      </c>
      <c r="K25" s="5" t="s">
        <v>7</v>
      </c>
    </row>
    <row r="26" spans="1:11" s="12" customFormat="1" ht="72">
      <c r="A26" s="12" t="s">
        <v>52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111.53</v>
      </c>
      <c r="K26" s="5" t="s">
        <v>7</v>
      </c>
    </row>
    <row r="27" spans="1:11" s="12" customFormat="1" ht="74.25" customHeight="1">
      <c r="A27" s="12" t="s">
        <v>53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119.88</v>
      </c>
      <c r="K27" s="5" t="s">
        <v>7</v>
      </c>
    </row>
    <row r="28" spans="1:11" s="12" customFormat="1" ht="60">
      <c r="A28" s="12" t="s">
        <v>54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105.26</v>
      </c>
      <c r="K28" s="5" t="s">
        <v>7</v>
      </c>
    </row>
    <row r="29" spans="1:11" s="12" customFormat="1" ht="37.5" customHeight="1">
      <c r="A29" s="12" t="s">
        <v>55</v>
      </c>
      <c r="B29" s="5" t="s">
        <v>56</v>
      </c>
      <c r="C29" s="54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102.25</v>
      </c>
      <c r="K29" s="5" t="s">
        <v>7</v>
      </c>
    </row>
    <row r="30" spans="1:11" s="12" customFormat="1" ht="73.5" customHeight="1">
      <c r="A30" s="4" t="s">
        <v>41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100</v>
      </c>
      <c r="K30" s="5" t="s">
        <v>7</v>
      </c>
    </row>
    <row r="31" spans="1:11" s="12" customFormat="1" ht="96">
      <c r="A31" s="4" t="s">
        <v>80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100</v>
      </c>
      <c r="K31" s="5" t="s">
        <v>7</v>
      </c>
    </row>
    <row r="32" spans="1:11" s="12" customFormat="1" ht="72">
      <c r="A32" s="4" t="s">
        <v>43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100</v>
      </c>
      <c r="K32" s="5" t="s">
        <v>7</v>
      </c>
    </row>
    <row r="33" spans="1:11" s="12" customFormat="1" ht="76.5" customHeight="1">
      <c r="A33" s="4" t="s">
        <v>44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100</v>
      </c>
      <c r="K33" s="5" t="s">
        <v>7</v>
      </c>
    </row>
    <row r="34" spans="1:11" s="11" customFormat="1" ht="61.5" customHeight="1">
      <c r="A34" s="4" t="s">
        <v>61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2" customFormat="1" ht="24">
      <c r="A35" s="31" t="s">
        <v>57</v>
      </c>
      <c r="B35" s="4"/>
      <c r="C35" s="5"/>
      <c r="D35" s="5"/>
      <c r="E35" s="5"/>
      <c r="F35" s="5"/>
      <c r="G35" s="7"/>
      <c r="H35" s="5"/>
      <c r="I35" s="5"/>
      <c r="J35" s="26"/>
      <c r="K35" s="5"/>
    </row>
    <row r="36" spans="1:11" s="12" customFormat="1" ht="24">
      <c r="A36" s="31" t="s">
        <v>58</v>
      </c>
      <c r="B36" s="13" t="s">
        <v>63</v>
      </c>
      <c r="C36" s="20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>IF(C36&gt;D36,C36/D36,D36/C36)*100</f>
        <v>102.78</v>
      </c>
      <c r="K36" s="5" t="s">
        <v>7</v>
      </c>
    </row>
    <row r="37" spans="1:11" s="12" customFormat="1" ht="24">
      <c r="A37" s="12" t="s">
        <v>59</v>
      </c>
      <c r="B37" s="13" t="s">
        <v>63</v>
      </c>
      <c r="C37" s="20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>IF(C37&gt;D37,C37/D37,D37/C37)*100</f>
        <v>104.32</v>
      </c>
      <c r="K37" s="5" t="s">
        <v>7</v>
      </c>
    </row>
    <row r="38" spans="1:11" s="12" customFormat="1" ht="12">
      <c r="A38" s="12" t="s">
        <v>60</v>
      </c>
      <c r="B38" s="13" t="s">
        <v>63</v>
      </c>
      <c r="C38" s="20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102.17</v>
      </c>
      <c r="K38" s="5" t="s">
        <v>7</v>
      </c>
    </row>
    <row r="39" spans="1:11" s="12" customFormat="1" ht="60">
      <c r="A39" s="12" t="s">
        <v>70</v>
      </c>
      <c r="B39" s="32" t="s">
        <v>71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6">
        <f>IF(C39&gt;D39,C39/D39,D39/C39)*100</f>
        <v>100.98</v>
      </c>
      <c r="K39" s="5" t="s">
        <v>7</v>
      </c>
    </row>
    <row r="40" spans="1:11" s="12" customFormat="1" ht="120">
      <c r="A40" s="12" t="s">
        <v>73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>IF(C40&gt;D40,C40/D40,D40/C40)*100</f>
        <v>100</v>
      </c>
      <c r="K40" s="5" t="s">
        <v>7</v>
      </c>
    </row>
    <row r="41" spans="1:11" s="12" customFormat="1" ht="52.5" customHeight="1">
      <c r="A41" s="12" t="s">
        <v>78</v>
      </c>
      <c r="B41" s="4" t="s">
        <v>6</v>
      </c>
      <c r="C41" s="5" t="s">
        <v>79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v>100</v>
      </c>
      <c r="K41" s="5" t="s">
        <v>7</v>
      </c>
    </row>
    <row r="42" spans="1:11" s="12" customFormat="1" ht="36">
      <c r="A42" s="4" t="s">
        <v>39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3" t="s">
        <v>7</v>
      </c>
      <c r="D43" s="33" t="s">
        <v>7</v>
      </c>
      <c r="E43" s="33" t="s">
        <v>7</v>
      </c>
      <c r="F43" s="33" t="s">
        <v>7</v>
      </c>
      <c r="G43" s="43">
        <v>4359158.427</v>
      </c>
      <c r="H43" s="33" t="s">
        <v>7</v>
      </c>
      <c r="I43" s="21">
        <f>F69*H69+F72*H72</f>
        <v>103.04</v>
      </c>
      <c r="J43" s="33" t="s">
        <v>7</v>
      </c>
      <c r="K43" s="34">
        <f>AVERAGE(J17:J42)</f>
        <v>103.27</v>
      </c>
      <c r="N43" s="46"/>
    </row>
    <row r="44" spans="1:11" s="12" customFormat="1" ht="12.75" customHeight="1">
      <c r="A44" s="76" t="s">
        <v>18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s="12" customFormat="1" ht="51" customHeight="1">
      <c r="A45" s="4" t="s">
        <v>46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47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65</v>
      </c>
      <c r="B47" s="47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48</v>
      </c>
      <c r="B48" s="28" t="s">
        <v>6</v>
      </c>
      <c r="C48" s="6">
        <v>1.2</v>
      </c>
      <c r="D48" s="6">
        <v>1.1</v>
      </c>
      <c r="E48" s="36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49</v>
      </c>
      <c r="B49" s="28" t="s">
        <v>6</v>
      </c>
      <c r="C49" s="6">
        <v>98.8</v>
      </c>
      <c r="D49" s="6">
        <v>98.9</v>
      </c>
      <c r="E49" s="36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40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50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51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52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53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54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55</v>
      </c>
      <c r="B56" s="5" t="s">
        <v>56</v>
      </c>
      <c r="C56" s="54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41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62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43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44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61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1" t="s">
        <v>57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1" t="s">
        <v>58</v>
      </c>
      <c r="B63" s="13" t="s">
        <v>63</v>
      </c>
      <c r="C63" s="20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59</v>
      </c>
      <c r="B64" s="13" t="s">
        <v>63</v>
      </c>
      <c r="C64" s="20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60</v>
      </c>
      <c r="B65" s="13" t="s">
        <v>63</v>
      </c>
      <c r="C65" s="20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70</v>
      </c>
      <c r="B66" s="32" t="s">
        <v>71</v>
      </c>
      <c r="C66" s="20">
        <v>102</v>
      </c>
      <c r="D66" s="20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73</v>
      </c>
      <c r="B67" s="32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78</v>
      </c>
      <c r="B68" s="32" t="s">
        <v>6</v>
      </c>
      <c r="C68" s="5" t="s">
        <v>79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3" t="s">
        <v>7</v>
      </c>
      <c r="D69" s="33" t="s">
        <v>7</v>
      </c>
      <c r="E69" s="33" t="s">
        <v>7</v>
      </c>
      <c r="F69" s="21">
        <f>AVERAGE(E45:E68)</f>
        <v>103.07</v>
      </c>
      <c r="G69" s="43">
        <v>4319202.227</v>
      </c>
      <c r="H69" s="37">
        <f>G69/G43</f>
        <v>0.9908</v>
      </c>
      <c r="I69" s="33" t="s">
        <v>7</v>
      </c>
      <c r="J69" s="33" t="s">
        <v>7</v>
      </c>
      <c r="K69" s="33" t="s">
        <v>7</v>
      </c>
    </row>
    <row r="70" spans="1:11" s="12" customFormat="1" ht="12.75" customHeight="1">
      <c r="A70" s="76" t="s">
        <v>19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s="12" customFormat="1" ht="39" customHeight="1">
      <c r="A71" s="4" t="s">
        <v>39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AVERAGE(E71:E71)</f>
        <v>100</v>
      </c>
      <c r="G72" s="21">
        <f>G43-G69</f>
        <v>39956.2</v>
      </c>
      <c r="H72" s="37">
        <f>G72/G43</f>
        <v>0.0092</v>
      </c>
      <c r="I72" s="33" t="s">
        <v>7</v>
      </c>
      <c r="J72" s="33" t="s">
        <v>7</v>
      </c>
      <c r="K72" s="33" t="s">
        <v>7</v>
      </c>
    </row>
    <row r="73" spans="1:11" s="35" customFormat="1" ht="12">
      <c r="A73" s="38"/>
      <c r="B73" s="38"/>
      <c r="C73" s="39"/>
      <c r="D73" s="39"/>
      <c r="E73" s="39"/>
      <c r="F73" s="39"/>
      <c r="G73" s="40"/>
      <c r="H73" s="39"/>
      <c r="I73" s="39"/>
      <c r="J73" s="39"/>
      <c r="K73" s="39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7.25" customHeight="1">
      <c r="A76" s="35" t="s">
        <v>72</v>
      </c>
      <c r="B76" s="35"/>
      <c r="C76" s="35"/>
      <c r="D76" s="35"/>
      <c r="E76" s="35"/>
      <c r="F76" s="35"/>
      <c r="G76" s="41"/>
      <c r="H76" s="35" t="s">
        <v>76</v>
      </c>
      <c r="I76" s="35"/>
      <c r="J76" s="35"/>
      <c r="K76" s="35"/>
    </row>
    <row r="77" spans="7:8" s="35" customFormat="1" ht="12">
      <c r="G77" s="41"/>
      <c r="H77" s="42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</sheetData>
  <sheetProtection/>
  <mergeCells count="21">
    <mergeCell ref="F1:K1"/>
    <mergeCell ref="H2:K2"/>
    <mergeCell ref="H3:K3"/>
    <mergeCell ref="H4:K4"/>
    <mergeCell ref="A6:K6"/>
    <mergeCell ref="A7:K7"/>
    <mergeCell ref="A70:K70"/>
    <mergeCell ref="I11:I14"/>
    <mergeCell ref="F11:F14"/>
    <mergeCell ref="A44:K44"/>
    <mergeCell ref="C11:C14"/>
    <mergeCell ref="A16:K16"/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2" customWidth="1"/>
    <col min="2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851562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1" t="s">
        <v>74</v>
      </c>
      <c r="G1" s="71"/>
      <c r="H1" s="71"/>
      <c r="I1" s="71"/>
      <c r="J1" s="71"/>
      <c r="K1" s="71"/>
    </row>
    <row r="2" spans="6:12" ht="14.25" customHeight="1">
      <c r="F2" s="45"/>
      <c r="G2" s="45"/>
      <c r="H2" s="72" t="s">
        <v>67</v>
      </c>
      <c r="I2" s="72"/>
      <c r="J2" s="72"/>
      <c r="K2" s="72"/>
      <c r="L2" s="44"/>
    </row>
    <row r="3" spans="6:12" ht="13.5" customHeight="1">
      <c r="F3" s="45"/>
      <c r="G3" s="45"/>
      <c r="H3" s="73" t="s">
        <v>66</v>
      </c>
      <c r="I3" s="73"/>
      <c r="J3" s="73"/>
      <c r="K3" s="73"/>
      <c r="L3" s="44"/>
    </row>
    <row r="4" spans="6:12" ht="12.75" customHeight="1">
      <c r="F4" s="45"/>
      <c r="G4" s="45"/>
      <c r="H4" s="81"/>
      <c r="I4" s="81"/>
      <c r="J4" s="81"/>
      <c r="K4" s="81"/>
      <c r="L4" s="44"/>
    </row>
    <row r="5" ht="16.5" customHeight="1"/>
    <row r="6" spans="1:11" ht="14.25">
      <c r="A6" s="75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4.25">
      <c r="A7" s="75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75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10" spans="1:11" ht="32.25" customHeight="1">
      <c r="A10" s="80" t="s">
        <v>0</v>
      </c>
      <c r="B10" s="80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9" t="s">
        <v>22</v>
      </c>
      <c r="H10" s="74" t="s">
        <v>23</v>
      </c>
      <c r="I10" s="74" t="s">
        <v>24</v>
      </c>
      <c r="J10" s="74" t="s">
        <v>25</v>
      </c>
      <c r="K10" s="74" t="s">
        <v>26</v>
      </c>
    </row>
    <row r="11" spans="1:11" ht="33.75" customHeight="1">
      <c r="A11" s="80"/>
      <c r="B11" s="80"/>
      <c r="C11" s="74"/>
      <c r="D11" s="74"/>
      <c r="E11" s="74"/>
      <c r="F11" s="74"/>
      <c r="G11" s="79"/>
      <c r="H11" s="74"/>
      <c r="I11" s="74"/>
      <c r="J11" s="74"/>
      <c r="K11" s="74"/>
    </row>
    <row r="12" spans="1:11" ht="18.75" customHeight="1" hidden="1">
      <c r="A12" s="80"/>
      <c r="B12" s="80"/>
      <c r="C12" s="74"/>
      <c r="D12" s="74"/>
      <c r="E12" s="74"/>
      <c r="F12" s="74"/>
      <c r="G12" s="79"/>
      <c r="H12" s="74"/>
      <c r="I12" s="74"/>
      <c r="J12" s="74"/>
      <c r="K12" s="74"/>
    </row>
    <row r="13" spans="1:11" ht="60" customHeight="1">
      <c r="A13" s="80"/>
      <c r="B13" s="80"/>
      <c r="C13" s="74"/>
      <c r="D13" s="74"/>
      <c r="E13" s="74"/>
      <c r="F13" s="74"/>
      <c r="G13" s="79"/>
      <c r="H13" s="74"/>
      <c r="I13" s="74"/>
      <c r="J13" s="74"/>
      <c r="K13" s="74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s="35" customFormat="1" ht="12.75" customHeight="1">
      <c r="A15" s="77" t="s">
        <v>34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4" s="35" customFormat="1" ht="42.75" customHeight="1">
      <c r="A16" s="4" t="s">
        <v>81</v>
      </c>
      <c r="B16" s="4" t="s">
        <v>84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100.47</v>
      </c>
      <c r="K16" s="5" t="s">
        <v>7</v>
      </c>
      <c r="N16" s="48"/>
    </row>
    <row r="17" spans="1:14" s="35" customFormat="1" ht="56.25" customHeight="1">
      <c r="A17" s="4" t="s">
        <v>90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41.2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104.02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33" t="s">
        <v>7</v>
      </c>
      <c r="D20" s="33" t="s">
        <v>7</v>
      </c>
      <c r="E20" s="33" t="s">
        <v>7</v>
      </c>
      <c r="F20" s="33" t="s">
        <v>7</v>
      </c>
      <c r="G20" s="61">
        <f>4607431.81009-86.8</f>
        <v>4607345.01009</v>
      </c>
      <c r="H20" s="33" t="s">
        <v>7</v>
      </c>
      <c r="I20" s="21">
        <f>F47*H47+F50*H50</f>
        <v>101.2</v>
      </c>
      <c r="J20" s="33" t="s">
        <v>7</v>
      </c>
      <c r="K20" s="34">
        <f>AVERAGE(J16:J19)</f>
        <v>101.12</v>
      </c>
      <c r="N20" s="48"/>
    </row>
    <row r="21" spans="1:11" s="35" customFormat="1" ht="12.75" customHeight="1">
      <c r="A21" s="76" t="s">
        <v>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35" customFormat="1" ht="53.25" customHeight="1">
      <c r="A22" s="4" t="s">
        <v>46</v>
      </c>
      <c r="B22" s="13" t="s">
        <v>6</v>
      </c>
      <c r="C22" s="3">
        <v>83.78</v>
      </c>
      <c r="D22" s="3">
        <v>84.19</v>
      </c>
      <c r="E22" s="50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5" customFormat="1" ht="50.25" customHeight="1">
      <c r="A23" s="12" t="s">
        <v>47</v>
      </c>
      <c r="B23" s="13" t="s">
        <v>6</v>
      </c>
      <c r="C23" s="3">
        <v>17.42</v>
      </c>
      <c r="D23" s="3">
        <v>17.45</v>
      </c>
      <c r="E23" s="50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5" customFormat="1" ht="52.5" customHeight="1">
      <c r="A24" s="12" t="s">
        <v>65</v>
      </c>
      <c r="B24" s="13" t="s">
        <v>6</v>
      </c>
      <c r="C24" s="3">
        <v>1.4</v>
      </c>
      <c r="D24" s="3">
        <v>1.3</v>
      </c>
      <c r="E24" s="50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5" customFormat="1" ht="64.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7.5" customHeight="1">
      <c r="A27" s="12" t="s">
        <v>50</v>
      </c>
      <c r="B27" s="13" t="s">
        <v>6</v>
      </c>
      <c r="C27" s="3">
        <v>83.5</v>
      </c>
      <c r="D27" s="3">
        <v>83.6</v>
      </c>
      <c r="E27" s="50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3.25" customHeight="1">
      <c r="A28" s="12" t="s">
        <v>51</v>
      </c>
      <c r="B28" s="13" t="s">
        <v>6</v>
      </c>
      <c r="C28" s="3">
        <v>6.7</v>
      </c>
      <c r="D28" s="3">
        <v>6.4</v>
      </c>
      <c r="E28" s="50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73.5" customHeight="1">
      <c r="A29" s="12" t="s">
        <v>52</v>
      </c>
      <c r="B29" s="13" t="s">
        <v>6</v>
      </c>
      <c r="C29" s="3">
        <v>65.8</v>
      </c>
      <c r="D29" s="3">
        <v>67.2</v>
      </c>
      <c r="E29" s="50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78" customHeight="1">
      <c r="A30" s="12" t="s">
        <v>53</v>
      </c>
      <c r="B30" s="13" t="s">
        <v>6</v>
      </c>
      <c r="C30" s="3">
        <v>34.2</v>
      </c>
      <c r="D30" s="3">
        <v>32.8</v>
      </c>
      <c r="E30" s="50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60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43.5" customHeight="1">
      <c r="A32" s="12" t="s">
        <v>55</v>
      </c>
      <c r="B32" s="5" t="s">
        <v>56</v>
      </c>
      <c r="C32" s="3">
        <v>35.5</v>
      </c>
      <c r="D32" s="60">
        <v>35.4</v>
      </c>
      <c r="E32" s="50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6.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98.25" customHeight="1">
      <c r="A34" s="4" t="s">
        <v>42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72">
      <c r="A35" s="4" t="s">
        <v>43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44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63.75" customHeight="1">
      <c r="A37" s="4" t="s">
        <v>61</v>
      </c>
      <c r="B37" s="4" t="s">
        <v>6</v>
      </c>
      <c r="C37" s="3">
        <v>100</v>
      </c>
      <c r="D37" s="3">
        <v>100</v>
      </c>
      <c r="E37" s="50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26.25" customHeight="1">
      <c r="A38" s="31" t="s">
        <v>57</v>
      </c>
      <c r="B38" s="4"/>
      <c r="C38" s="3"/>
      <c r="D38" s="3"/>
      <c r="E38" s="50"/>
      <c r="F38" s="5"/>
      <c r="G38" s="7"/>
      <c r="H38" s="5"/>
      <c r="I38" s="5"/>
      <c r="J38" s="5"/>
      <c r="K38" s="5"/>
    </row>
    <row r="39" spans="1:11" s="35" customFormat="1" ht="26.25" customHeight="1">
      <c r="A39" s="31" t="s">
        <v>58</v>
      </c>
      <c r="B39" s="13" t="s">
        <v>63</v>
      </c>
      <c r="C39" s="59">
        <v>19017</v>
      </c>
      <c r="D39" s="59">
        <v>19725</v>
      </c>
      <c r="E39" s="50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12">
      <c r="A40" s="55" t="s">
        <v>86</v>
      </c>
      <c r="B40" s="13" t="s">
        <v>63</v>
      </c>
      <c r="C40" s="59">
        <v>23565</v>
      </c>
      <c r="D40" s="59">
        <v>24180</v>
      </c>
      <c r="E40" s="50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5" customFormat="1" ht="12">
      <c r="A41" s="12" t="s">
        <v>60</v>
      </c>
      <c r="B41" s="13" t="s">
        <v>63</v>
      </c>
      <c r="C41" s="59">
        <v>24853</v>
      </c>
      <c r="D41" s="59">
        <v>25280</v>
      </c>
      <c r="E41" s="50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60">
      <c r="A42" s="12" t="s">
        <v>70</v>
      </c>
      <c r="B42" s="13" t="s">
        <v>71</v>
      </c>
      <c r="C42" s="59">
        <v>103</v>
      </c>
      <c r="D42" s="59">
        <v>102</v>
      </c>
      <c r="E42" s="50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0">
      <c r="A43" s="12" t="s">
        <v>73</v>
      </c>
      <c r="B43" s="4" t="s">
        <v>6</v>
      </c>
      <c r="C43" s="3">
        <v>100</v>
      </c>
      <c r="D43" s="3">
        <v>100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9" customHeight="1">
      <c r="A44" s="12" t="s">
        <v>88</v>
      </c>
      <c r="B44" s="4" t="s">
        <v>6</v>
      </c>
      <c r="C44" s="59">
        <v>100</v>
      </c>
      <c r="D44" s="59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54.75" customHeight="1">
      <c r="A45" s="12" t="s">
        <v>85</v>
      </c>
      <c r="B45" s="4" t="s">
        <v>6</v>
      </c>
      <c r="C45" s="60">
        <v>99.2</v>
      </c>
      <c r="D45" s="59">
        <v>99</v>
      </c>
      <c r="E45" s="50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39" customHeight="1">
      <c r="A46" s="4" t="s">
        <v>89</v>
      </c>
      <c r="B46" s="13" t="s">
        <v>6</v>
      </c>
      <c r="C46" s="3">
        <v>36.2</v>
      </c>
      <c r="D46" s="3">
        <v>36.2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12">
      <c r="A47" s="13" t="s">
        <v>20</v>
      </c>
      <c r="B47" s="13" t="s">
        <v>9</v>
      </c>
      <c r="C47" s="33" t="s">
        <v>7</v>
      </c>
      <c r="D47" s="33" t="s">
        <v>7</v>
      </c>
      <c r="E47" s="33" t="s">
        <v>7</v>
      </c>
      <c r="F47" s="21">
        <f>AVERAGE(E22:E46)</f>
        <v>101.21</v>
      </c>
      <c r="G47" s="61">
        <v>4563229.51009</v>
      </c>
      <c r="H47" s="37">
        <f>G47/G20</f>
        <v>0.9904</v>
      </c>
      <c r="I47" s="33" t="s">
        <v>7</v>
      </c>
      <c r="J47" s="33" t="s">
        <v>7</v>
      </c>
      <c r="K47" s="33" t="s">
        <v>7</v>
      </c>
    </row>
    <row r="48" spans="1:11" s="35" customFormat="1" ht="12.75" customHeight="1">
      <c r="A48" s="76" t="s">
        <v>19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s="35" customFormat="1" ht="40.5" customHeight="1">
      <c r="A49" s="4" t="s">
        <v>39</v>
      </c>
      <c r="B49" s="13" t="s">
        <v>6</v>
      </c>
      <c r="C49" s="3">
        <v>90</v>
      </c>
      <c r="D49" s="3">
        <v>90</v>
      </c>
      <c r="E49" s="50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21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AVERAGE(E49:E49)</f>
        <v>100</v>
      </c>
      <c r="G50" s="21">
        <f>G20-G47</f>
        <v>44115.5</v>
      </c>
      <c r="H50" s="37">
        <f>G50/G20</f>
        <v>0.0096</v>
      </c>
      <c r="I50" s="33" t="s">
        <v>7</v>
      </c>
      <c r="J50" s="33" t="s">
        <v>7</v>
      </c>
      <c r="K50" s="33" t="s">
        <v>7</v>
      </c>
    </row>
    <row r="51" spans="1:11" s="35" customFormat="1" ht="12">
      <c r="A51" s="38"/>
      <c r="B51" s="38"/>
      <c r="C51" s="39"/>
      <c r="D51" s="39"/>
      <c r="E51" s="39"/>
      <c r="F51" s="39"/>
      <c r="G51" s="40"/>
      <c r="H51" s="39"/>
      <c r="I51" s="39"/>
      <c r="J51" s="39"/>
      <c r="K51" s="39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5.75" customHeight="1">
      <c r="A54" s="35" t="s">
        <v>72</v>
      </c>
      <c r="B54" s="35"/>
      <c r="C54" s="35"/>
      <c r="D54" s="35"/>
      <c r="E54" s="35"/>
      <c r="F54" s="35"/>
      <c r="G54" s="41"/>
      <c r="H54" s="35" t="s">
        <v>76</v>
      </c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8:K48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2" t="s">
        <v>74</v>
      </c>
      <c r="G1" s="82"/>
      <c r="H1" s="82"/>
      <c r="I1" s="82"/>
      <c r="J1" s="82"/>
      <c r="K1" s="82"/>
    </row>
    <row r="2" spans="6:12" ht="14.25" customHeight="1">
      <c r="F2" s="64"/>
      <c r="G2" s="64"/>
      <c r="H2" s="82" t="s">
        <v>67</v>
      </c>
      <c r="I2" s="82"/>
      <c r="J2" s="82"/>
      <c r="K2" s="82"/>
      <c r="L2" s="44"/>
    </row>
    <row r="3" spans="6:12" ht="14.25" customHeight="1">
      <c r="F3" s="64"/>
      <c r="G3" s="64"/>
      <c r="H3" s="82" t="s">
        <v>100</v>
      </c>
      <c r="I3" s="82"/>
      <c r="J3" s="82"/>
      <c r="K3" s="82"/>
      <c r="L3" s="44"/>
    </row>
    <row r="4" spans="6:12" ht="9.75" customHeight="1">
      <c r="F4" s="64"/>
      <c r="G4" s="64"/>
      <c r="H4" s="83"/>
      <c r="I4" s="83"/>
      <c r="J4" s="83"/>
      <c r="K4" s="83"/>
      <c r="L4" s="44"/>
    </row>
    <row r="5" spans="6:12" ht="12.75" hidden="1">
      <c r="F5" s="82" t="s">
        <v>15</v>
      </c>
      <c r="G5" s="82"/>
      <c r="H5" s="82"/>
      <c r="I5" s="82"/>
      <c r="J5" s="82"/>
      <c r="K5" s="82"/>
      <c r="L5" s="44"/>
    </row>
    <row r="6" spans="6:12" ht="12.75" hidden="1">
      <c r="F6" s="64"/>
      <c r="G6" s="64"/>
      <c r="H6" s="84" t="s">
        <v>16</v>
      </c>
      <c r="I6" s="84"/>
      <c r="J6" s="84"/>
      <c r="K6" s="84"/>
      <c r="L6" s="44"/>
    </row>
    <row r="7" spans="6:12" ht="12.75" hidden="1">
      <c r="F7" s="64"/>
      <c r="G7" s="64"/>
      <c r="H7" s="84" t="s">
        <v>94</v>
      </c>
      <c r="I7" s="84"/>
      <c r="J7" s="84"/>
      <c r="K7" s="84"/>
      <c r="L7" s="44"/>
    </row>
    <row r="9" spans="1:11" ht="14.25">
      <c r="A9" s="75" t="s">
        <v>11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4.25">
      <c r="A10" s="75" t="s">
        <v>98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4.25">
      <c r="A11" s="75" t="s">
        <v>28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ht="8.25" customHeight="1"/>
    <row r="13" spans="1:11" ht="32.25" customHeight="1">
      <c r="A13" s="80" t="s">
        <v>0</v>
      </c>
      <c r="B13" s="80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9" t="s">
        <v>22</v>
      </c>
      <c r="H13" s="74" t="s">
        <v>23</v>
      </c>
      <c r="I13" s="74" t="s">
        <v>24</v>
      </c>
      <c r="J13" s="74" t="s">
        <v>25</v>
      </c>
      <c r="K13" s="74" t="s">
        <v>26</v>
      </c>
    </row>
    <row r="14" spans="1:11" ht="33.75" customHeight="1">
      <c r="A14" s="80"/>
      <c r="B14" s="80"/>
      <c r="C14" s="74"/>
      <c r="D14" s="74"/>
      <c r="E14" s="74"/>
      <c r="F14" s="74"/>
      <c r="G14" s="79"/>
      <c r="H14" s="74"/>
      <c r="I14" s="74"/>
      <c r="J14" s="74"/>
      <c r="K14" s="74"/>
    </row>
    <row r="15" spans="1:11" ht="0.75" customHeight="1">
      <c r="A15" s="80"/>
      <c r="B15" s="80"/>
      <c r="C15" s="74"/>
      <c r="D15" s="74"/>
      <c r="E15" s="74"/>
      <c r="F15" s="74"/>
      <c r="G15" s="79"/>
      <c r="H15" s="74"/>
      <c r="I15" s="74"/>
      <c r="J15" s="74"/>
      <c r="K15" s="74"/>
    </row>
    <row r="16" spans="1:11" ht="53.25" customHeight="1">
      <c r="A16" s="80"/>
      <c r="B16" s="80"/>
      <c r="C16" s="74"/>
      <c r="D16" s="74"/>
      <c r="E16" s="74"/>
      <c r="F16" s="74"/>
      <c r="G16" s="79"/>
      <c r="H16" s="74"/>
      <c r="I16" s="74"/>
      <c r="J16" s="74"/>
      <c r="K16" s="74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s="35" customFormat="1" ht="12.75" customHeight="1">
      <c r="A18" s="77" t="s">
        <v>99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4" s="35" customFormat="1" ht="35.25" customHeight="1">
      <c r="A19" s="4" t="s">
        <v>81</v>
      </c>
      <c r="B19" s="4" t="s">
        <v>84</v>
      </c>
      <c r="C19" s="3">
        <v>850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100.71</v>
      </c>
      <c r="K19" s="5" t="s">
        <v>7</v>
      </c>
      <c r="N19" s="48"/>
    </row>
    <row r="20" spans="1:14" s="35" customFormat="1" ht="48" customHeight="1">
      <c r="A20" s="4" t="s">
        <v>90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39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38.8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104.02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33" t="s">
        <v>7</v>
      </c>
      <c r="D23" s="33" t="s">
        <v>7</v>
      </c>
      <c r="E23" s="33" t="s">
        <v>7</v>
      </c>
      <c r="F23" s="33" t="s">
        <v>7</v>
      </c>
      <c r="G23" s="61">
        <f>5326717.63888-24.5-111.33416</f>
        <v>5326581.80472</v>
      </c>
      <c r="H23" s="33" t="s">
        <v>7</v>
      </c>
      <c r="I23" s="21">
        <f>F50*H50+F53*H53</f>
        <v>102.39</v>
      </c>
      <c r="J23" s="33" t="s">
        <v>7</v>
      </c>
      <c r="K23" s="34">
        <f>AVERAGE(J19:J22)</f>
        <v>101.18</v>
      </c>
      <c r="N23" s="48"/>
    </row>
    <row r="24" spans="1:11" s="35" customFormat="1" ht="12.75" customHeight="1">
      <c r="A24" s="76" t="s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s="35" customFormat="1" ht="51" customHeight="1">
      <c r="A25" s="4" t="s">
        <v>46</v>
      </c>
      <c r="B25" s="13" t="s">
        <v>6</v>
      </c>
      <c r="C25" s="3">
        <v>84.19</v>
      </c>
      <c r="D25" s="3">
        <v>84.77</v>
      </c>
      <c r="E25" s="50">
        <f>IF(C25&gt;D25,C25/D25,D25/C25)*100</f>
        <v>100.69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0.25" customHeight="1">
      <c r="A26" s="12" t="s">
        <v>47</v>
      </c>
      <c r="B26" s="13" t="s">
        <v>6</v>
      </c>
      <c r="C26" s="3">
        <v>17.45</v>
      </c>
      <c r="D26" s="3">
        <v>17.5</v>
      </c>
      <c r="E26" s="50">
        <f aca="true" t="shared" si="0" ref="E26:E38">IF(C26&gt;D26,C26/D26,D26/C26)*100</f>
        <v>100.29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1.3</v>
      </c>
      <c r="D27" s="3">
        <v>1.2</v>
      </c>
      <c r="E27" s="50">
        <f t="shared" si="0"/>
        <v>108.33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63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8.25" customHeight="1">
      <c r="A30" s="12" t="s">
        <v>50</v>
      </c>
      <c r="B30" s="13" t="s">
        <v>6</v>
      </c>
      <c r="C30" s="3">
        <v>83.6</v>
      </c>
      <c r="D30" s="3">
        <v>83.7</v>
      </c>
      <c r="E30" s="50">
        <f t="shared" si="0"/>
        <v>100.12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1.7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3.5" customHeight="1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2.7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2.25" customHeight="1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7.5" customHeight="1">
      <c r="A35" s="12" t="s">
        <v>55</v>
      </c>
      <c r="B35" s="5" t="s">
        <v>56</v>
      </c>
      <c r="C35" s="60">
        <v>35.4</v>
      </c>
      <c r="D35" s="3">
        <v>39</v>
      </c>
      <c r="E35" s="50">
        <f t="shared" si="0"/>
        <v>110.17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2.2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4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19725</v>
      </c>
      <c r="D41" s="59">
        <v>20770</v>
      </c>
      <c r="E41" s="50">
        <f aca="true" t="shared" si="1" ref="E41:E49">IF(C41&gt;D41,C41/D41,D41/C41)*100</f>
        <v>105.3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24180</v>
      </c>
      <c r="D42" s="59">
        <v>25026</v>
      </c>
      <c r="E42" s="50">
        <f t="shared" si="1"/>
        <v>103.5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25280</v>
      </c>
      <c r="D43" s="59">
        <v>25826</v>
      </c>
      <c r="E43" s="50">
        <f t="shared" si="1"/>
        <v>102.16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60">
      <c r="A44" s="12" t="s">
        <v>70</v>
      </c>
      <c r="B44" s="13" t="s">
        <v>71</v>
      </c>
      <c r="C44" s="59">
        <v>102</v>
      </c>
      <c r="D44" s="59">
        <v>110</v>
      </c>
      <c r="E44" s="50">
        <f t="shared" si="1"/>
        <v>107.84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32">
      <c r="A45" s="12" t="s">
        <v>97</v>
      </c>
      <c r="B45" s="4" t="s">
        <v>6</v>
      </c>
      <c r="C45" s="3">
        <v>100</v>
      </c>
      <c r="D45" s="3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52.5" customHeight="1">
      <c r="A46" s="12" t="s">
        <v>91</v>
      </c>
      <c r="B46" s="4" t="s">
        <v>6</v>
      </c>
      <c r="C46" s="3">
        <v>4.1</v>
      </c>
      <c r="D46" s="3">
        <v>4.9</v>
      </c>
      <c r="E46" s="50">
        <f t="shared" si="1"/>
        <v>119.51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12" t="s">
        <v>88</v>
      </c>
      <c r="B47" s="4" t="s">
        <v>6</v>
      </c>
      <c r="C47" s="59">
        <v>100</v>
      </c>
      <c r="D47" s="59">
        <v>100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48">
      <c r="A48" s="12" t="s">
        <v>85</v>
      </c>
      <c r="B48" s="4" t="s">
        <v>6</v>
      </c>
      <c r="C48" s="59">
        <v>99</v>
      </c>
      <c r="D48" s="59">
        <v>99</v>
      </c>
      <c r="E48" s="50">
        <f t="shared" si="1"/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5" customFormat="1" ht="36">
      <c r="A49" s="4" t="s">
        <v>89</v>
      </c>
      <c r="B49" s="13" t="s">
        <v>6</v>
      </c>
      <c r="C49" s="3">
        <v>36.2</v>
      </c>
      <c r="D49" s="3">
        <v>36.2</v>
      </c>
      <c r="E49" s="50">
        <f t="shared" si="1"/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20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AVERAGE(E25:E49)</f>
        <v>102.41</v>
      </c>
      <c r="G50" s="61">
        <f>5282847.00537-111.33416</f>
        <v>5282735.67121</v>
      </c>
      <c r="H50" s="37">
        <f>G50/G23</f>
        <v>0.9918</v>
      </c>
      <c r="I50" s="33" t="s">
        <v>7</v>
      </c>
      <c r="J50" s="33" t="s">
        <v>7</v>
      </c>
      <c r="K50" s="33" t="s">
        <v>7</v>
      </c>
    </row>
    <row r="51" spans="1:11" s="35" customFormat="1" ht="12.75" customHeight="1">
      <c r="A51" s="76" t="s">
        <v>19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s="35" customFormat="1" ht="39" customHeight="1">
      <c r="A52" s="4" t="s">
        <v>39</v>
      </c>
      <c r="B52" s="13" t="s">
        <v>6</v>
      </c>
      <c r="C52" s="5">
        <v>90</v>
      </c>
      <c r="D52" s="5">
        <v>90</v>
      </c>
      <c r="E52" s="7">
        <f>IF(C52&gt;D52,C52/D52,D52/C52)*100</f>
        <v>100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35" customFormat="1" ht="12">
      <c r="A53" s="13" t="s">
        <v>21</v>
      </c>
      <c r="B53" s="13" t="s">
        <v>9</v>
      </c>
      <c r="C53" s="5" t="s">
        <v>7</v>
      </c>
      <c r="D53" s="5" t="s">
        <v>7</v>
      </c>
      <c r="E53" s="5" t="s">
        <v>7</v>
      </c>
      <c r="F53" s="7">
        <f>AVERAGE(E52:E52)</f>
        <v>100</v>
      </c>
      <c r="G53" s="97">
        <f>G23-G50</f>
        <v>43846.13351</v>
      </c>
      <c r="H53" s="49">
        <f>G53/G23</f>
        <v>0.0082</v>
      </c>
      <c r="I53" s="5" t="s">
        <v>7</v>
      </c>
      <c r="J53" s="5" t="s">
        <v>7</v>
      </c>
      <c r="K53" s="5" t="s">
        <v>7</v>
      </c>
    </row>
    <row r="54" spans="1:11" s="35" customFormat="1" ht="12">
      <c r="A54" s="38"/>
      <c r="B54" s="38"/>
      <c r="C54" s="39"/>
      <c r="D54" s="39"/>
      <c r="E54" s="39"/>
      <c r="F54" s="39"/>
      <c r="G54" s="40"/>
      <c r="H54" s="39"/>
      <c r="I54" s="39"/>
      <c r="J54" s="39"/>
      <c r="K54" s="39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51:K51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view="pageBreakPreview" zoomScaleSheetLayoutView="100" zoomScalePageLayoutView="0" workbookViewId="0" topLeftCell="A1">
      <selection activeCell="G13" sqref="G13:G16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1" t="s">
        <v>92</v>
      </c>
      <c r="G1" s="71"/>
      <c r="H1" s="71"/>
      <c r="I1" s="71"/>
      <c r="J1" s="71"/>
      <c r="K1" s="71"/>
    </row>
    <row r="2" spans="6:12" ht="14.25" customHeight="1">
      <c r="F2" s="45"/>
      <c r="G2" s="45"/>
      <c r="H2" s="72" t="s">
        <v>67</v>
      </c>
      <c r="I2" s="72"/>
      <c r="J2" s="72"/>
      <c r="K2" s="72"/>
      <c r="L2" s="44"/>
    </row>
    <row r="3" spans="6:12" ht="13.5" customHeight="1">
      <c r="F3" s="45"/>
      <c r="G3" s="45"/>
      <c r="H3" s="73" t="s">
        <v>66</v>
      </c>
      <c r="I3" s="73"/>
      <c r="J3" s="73"/>
      <c r="K3" s="73"/>
      <c r="L3" s="44"/>
    </row>
    <row r="4" spans="6:12" ht="15">
      <c r="F4" s="45"/>
      <c r="G4" s="45"/>
      <c r="H4" s="81"/>
      <c r="I4" s="81"/>
      <c r="J4" s="81"/>
      <c r="K4" s="81"/>
      <c r="L4" s="44"/>
    </row>
    <row r="5" spans="6:12" ht="12.75" hidden="1">
      <c r="F5" s="82" t="s">
        <v>15</v>
      </c>
      <c r="G5" s="82"/>
      <c r="H5" s="82"/>
      <c r="I5" s="82"/>
      <c r="J5" s="82"/>
      <c r="K5" s="82"/>
      <c r="L5" s="44"/>
    </row>
    <row r="6" spans="6:12" ht="12.75" hidden="1">
      <c r="F6" s="64"/>
      <c r="G6" s="64"/>
      <c r="H6" s="84" t="s">
        <v>16</v>
      </c>
      <c r="I6" s="84"/>
      <c r="J6" s="84"/>
      <c r="K6" s="84"/>
      <c r="L6" s="44"/>
    </row>
    <row r="7" spans="6:12" ht="12.75" hidden="1">
      <c r="F7" s="64"/>
      <c r="G7" s="64"/>
      <c r="H7" s="84" t="s">
        <v>94</v>
      </c>
      <c r="I7" s="84"/>
      <c r="J7" s="84"/>
      <c r="K7" s="84"/>
      <c r="L7" s="44"/>
    </row>
    <row r="9" spans="1:11" ht="14.25">
      <c r="A9" s="75" t="s">
        <v>11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4.25">
      <c r="A10" s="75" t="s">
        <v>98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4.25">
      <c r="A11" s="75" t="s">
        <v>29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3" spans="1:11" ht="32.25" customHeight="1">
      <c r="A13" s="80" t="s">
        <v>0</v>
      </c>
      <c r="B13" s="80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9" t="s">
        <v>22</v>
      </c>
      <c r="H13" s="74" t="s">
        <v>23</v>
      </c>
      <c r="I13" s="74" t="s">
        <v>24</v>
      </c>
      <c r="J13" s="74" t="s">
        <v>25</v>
      </c>
      <c r="K13" s="74" t="s">
        <v>26</v>
      </c>
    </row>
    <row r="14" spans="1:11" ht="33.75" customHeight="1">
      <c r="A14" s="80"/>
      <c r="B14" s="80"/>
      <c r="C14" s="74"/>
      <c r="D14" s="74"/>
      <c r="E14" s="74"/>
      <c r="F14" s="74"/>
      <c r="G14" s="79"/>
      <c r="H14" s="74"/>
      <c r="I14" s="74"/>
      <c r="J14" s="74"/>
      <c r="K14" s="74"/>
    </row>
    <row r="15" spans="1:11" ht="2.25" customHeight="1">
      <c r="A15" s="80"/>
      <c r="B15" s="80"/>
      <c r="C15" s="74"/>
      <c r="D15" s="74"/>
      <c r="E15" s="74"/>
      <c r="F15" s="74"/>
      <c r="G15" s="79"/>
      <c r="H15" s="74"/>
      <c r="I15" s="74"/>
      <c r="J15" s="74"/>
      <c r="K15" s="74"/>
    </row>
    <row r="16" spans="1:11" ht="60" customHeight="1">
      <c r="A16" s="80"/>
      <c r="B16" s="80"/>
      <c r="C16" s="74"/>
      <c r="D16" s="74"/>
      <c r="E16" s="74"/>
      <c r="F16" s="74"/>
      <c r="G16" s="79"/>
      <c r="H16" s="74"/>
      <c r="I16" s="74"/>
      <c r="J16" s="74"/>
      <c r="K16" s="74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ht="12.75" customHeight="1">
      <c r="A18" s="85" t="s">
        <v>99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4" s="35" customFormat="1" ht="42.75" customHeight="1">
      <c r="A19" s="4" t="s">
        <v>81</v>
      </c>
      <c r="B19" s="4" t="s">
        <v>84</v>
      </c>
      <c r="C19" s="3">
        <v>856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56.25" customHeight="1">
      <c r="A20" s="4" t="s">
        <v>82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41.25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37.3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5" t="s">
        <v>7</v>
      </c>
      <c r="D23" s="5" t="s">
        <v>7</v>
      </c>
      <c r="E23" s="5" t="s">
        <v>7</v>
      </c>
      <c r="F23" s="5" t="s">
        <v>7</v>
      </c>
      <c r="G23" s="62">
        <f>5197952.1-6453.4-1450.1-1376.15</f>
        <v>5188672.45</v>
      </c>
      <c r="H23" s="5" t="s">
        <v>7</v>
      </c>
      <c r="I23" s="7">
        <f>F48*H48+F51*H51</f>
        <v>100.79</v>
      </c>
      <c r="J23" s="5" t="s">
        <v>7</v>
      </c>
      <c r="K23" s="26">
        <f>AVERAGE(J19:J22)</f>
        <v>100</v>
      </c>
      <c r="N23" s="48"/>
    </row>
    <row r="24" spans="1:11" s="35" customFormat="1" ht="12.75" customHeight="1">
      <c r="A24" s="76" t="s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s="35" customFormat="1" ht="48">
      <c r="A25" s="4" t="s">
        <v>46</v>
      </c>
      <c r="B25" s="13" t="s">
        <v>6</v>
      </c>
      <c r="C25" s="3">
        <v>84.77</v>
      </c>
      <c r="D25" s="3">
        <v>84.79</v>
      </c>
      <c r="E25" s="50">
        <f>IF(C25&gt;D25,C25/D25,D25/C25)*100</f>
        <v>100.02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1" customHeight="1">
      <c r="A26" s="12" t="s">
        <v>47</v>
      </c>
      <c r="B26" s="13" t="s">
        <v>6</v>
      </c>
      <c r="C26" s="3">
        <v>17.5</v>
      </c>
      <c r="D26" s="3">
        <v>17.69</v>
      </c>
      <c r="E26" s="50">
        <f aca="true" t="shared" si="0" ref="E26:E38">IF(C26&gt;D26,C26/D26,D26/C26)*100</f>
        <v>101.09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1.2</v>
      </c>
      <c r="D27" s="3">
        <v>1.1</v>
      </c>
      <c r="E27" s="50">
        <f t="shared" si="0"/>
        <v>109.09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1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9" customHeight="1">
      <c r="A30" s="12" t="s">
        <v>50</v>
      </c>
      <c r="B30" s="13" t="s">
        <v>6</v>
      </c>
      <c r="C30" s="3">
        <v>83.7</v>
      </c>
      <c r="D30" s="3">
        <v>83.7</v>
      </c>
      <c r="E30" s="50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3.2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2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80.2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0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6">
      <c r="A35" s="12" t="s">
        <v>55</v>
      </c>
      <c r="B35" s="5" t="s">
        <v>56</v>
      </c>
      <c r="C35" s="3">
        <v>39</v>
      </c>
      <c r="D35" s="3">
        <v>36.3</v>
      </c>
      <c r="E35" s="50">
        <f t="shared" si="0"/>
        <v>107.44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2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3.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1.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7.75" customHeight="1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20770</v>
      </c>
      <c r="D41" s="59">
        <v>20770</v>
      </c>
      <c r="E41" s="50">
        <f aca="true" t="shared" si="1" ref="E41:E47">IF(C41&gt;D41,C41/D41,D41/C41)*100</f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25026</v>
      </c>
      <c r="D42" s="59">
        <v>25026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25826</v>
      </c>
      <c r="D43" s="59">
        <f>C43</f>
        <v>25826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132">
      <c r="A44" s="12" t="s">
        <v>97</v>
      </c>
      <c r="B44" s="4" t="s">
        <v>6</v>
      </c>
      <c r="C44" s="3">
        <v>100</v>
      </c>
      <c r="D44" s="3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36">
      <c r="A45" s="12" t="s">
        <v>88</v>
      </c>
      <c r="B45" s="4" t="s">
        <v>6</v>
      </c>
      <c r="C45" s="59">
        <v>100</v>
      </c>
      <c r="D45" s="59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48">
      <c r="A46" s="12" t="s">
        <v>85</v>
      </c>
      <c r="B46" s="4" t="s">
        <v>6</v>
      </c>
      <c r="C46" s="59">
        <v>99</v>
      </c>
      <c r="D46" s="59">
        <v>99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4" t="s">
        <v>89</v>
      </c>
      <c r="B47" s="13" t="s">
        <v>6</v>
      </c>
      <c r="C47" s="3">
        <v>36.2</v>
      </c>
      <c r="D47" s="3">
        <v>36.2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12">
      <c r="A48" s="13" t="s">
        <v>20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AVERAGE(E25:E47)</f>
        <v>100.8</v>
      </c>
      <c r="G48" s="43">
        <f>5153943.7-6453.4-1450.1-1376.15</f>
        <v>5144664.05</v>
      </c>
      <c r="H48" s="37">
        <f>G48/G23</f>
        <v>0.9915</v>
      </c>
      <c r="I48" s="33" t="s">
        <v>7</v>
      </c>
      <c r="J48" s="33" t="s">
        <v>7</v>
      </c>
      <c r="K48" s="33" t="s">
        <v>7</v>
      </c>
    </row>
    <row r="49" spans="1:11" s="35" customFormat="1" ht="12.75" customHeight="1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s="35" customFormat="1" ht="37.5" customHeight="1">
      <c r="A50" s="4" t="s">
        <v>39</v>
      </c>
      <c r="B50" s="13" t="s">
        <v>6</v>
      </c>
      <c r="C50" s="3">
        <v>90</v>
      </c>
      <c r="D50" s="3">
        <v>90</v>
      </c>
      <c r="E50" s="50">
        <f>IF(C50&gt;D50,C50/D50,D50/C50)*100</f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35" customFormat="1" ht="12">
      <c r="A51" s="13" t="s">
        <v>21</v>
      </c>
      <c r="B51" s="13" t="s">
        <v>9</v>
      </c>
      <c r="C51" s="33" t="s">
        <v>7</v>
      </c>
      <c r="D51" s="33" t="s">
        <v>7</v>
      </c>
      <c r="E51" s="33" t="s">
        <v>7</v>
      </c>
      <c r="F51" s="21">
        <f>AVERAGE(E50:E50)</f>
        <v>100</v>
      </c>
      <c r="G51" s="21">
        <f>G23-G48</f>
        <v>44008.4</v>
      </c>
      <c r="H51" s="37">
        <f>G51/G23</f>
        <v>0.0085</v>
      </c>
      <c r="I51" s="33" t="s">
        <v>7</v>
      </c>
      <c r="J51" s="33" t="s">
        <v>7</v>
      </c>
      <c r="K51" s="33" t="s">
        <v>7</v>
      </c>
    </row>
    <row r="52" spans="1:11" s="35" customFormat="1" ht="12">
      <c r="A52" s="38"/>
      <c r="B52" s="38"/>
      <c r="C52" s="39"/>
      <c r="D52" s="39"/>
      <c r="E52" s="39"/>
      <c r="F52" s="39"/>
      <c r="G52" s="40"/>
      <c r="H52" s="39"/>
      <c r="I52" s="39"/>
      <c r="J52" s="39"/>
      <c r="K52" s="39"/>
    </row>
    <row r="53" s="35" customFormat="1" ht="12">
      <c r="G53" s="41"/>
    </row>
    <row r="54" s="35" customFormat="1" ht="12">
      <c r="G54" s="41"/>
    </row>
    <row r="55" spans="1:11" ht="15.75" customHeight="1">
      <c r="A55" s="35" t="s">
        <v>72</v>
      </c>
      <c r="B55" s="35"/>
      <c r="C55" s="35"/>
      <c r="D55" s="35"/>
      <c r="E55" s="35"/>
      <c r="F55" s="35"/>
      <c r="G55" s="41"/>
      <c r="H55" s="35" t="s">
        <v>76</v>
      </c>
      <c r="I55" s="35"/>
      <c r="J55" s="35"/>
      <c r="K55" s="35"/>
    </row>
    <row r="56" s="35" customFormat="1" ht="12">
      <c r="G56" s="41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49:K49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">
      <selection activeCell="H42" sqref="H42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1" t="s">
        <v>77</v>
      </c>
      <c r="G1" s="71"/>
      <c r="H1" s="71"/>
      <c r="I1" s="71"/>
      <c r="J1" s="71"/>
      <c r="K1" s="71"/>
    </row>
    <row r="2" spans="6:12" ht="14.25" customHeight="1">
      <c r="F2" s="45"/>
      <c r="G2" s="45"/>
      <c r="H2" s="72" t="s">
        <v>67</v>
      </c>
      <c r="I2" s="72"/>
      <c r="J2" s="72"/>
      <c r="K2" s="72"/>
      <c r="L2" s="44"/>
    </row>
    <row r="3" spans="6:12" ht="13.5" customHeight="1">
      <c r="F3" s="45"/>
      <c r="G3" s="45"/>
      <c r="H3" s="73" t="s">
        <v>66</v>
      </c>
      <c r="I3" s="73"/>
      <c r="J3" s="73"/>
      <c r="K3" s="73"/>
      <c r="L3" s="44"/>
    </row>
    <row r="4" spans="6:12" ht="12.75" customHeight="1">
      <c r="F4" s="45"/>
      <c r="G4" s="45"/>
      <c r="H4" s="81"/>
      <c r="I4" s="81"/>
      <c r="J4" s="81"/>
      <c r="K4" s="81"/>
      <c r="L4" s="44"/>
    </row>
    <row r="5" ht="15" customHeight="1"/>
    <row r="6" spans="1:11" ht="14.25">
      <c r="A6" s="75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4.25">
      <c r="A7" s="75" t="s">
        <v>98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75" t="s">
        <v>30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10" spans="1:11" ht="32.25" customHeight="1">
      <c r="A10" s="80" t="s">
        <v>0</v>
      </c>
      <c r="B10" s="80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9" t="s">
        <v>22</v>
      </c>
      <c r="H10" s="74" t="s">
        <v>23</v>
      </c>
      <c r="I10" s="74" t="s">
        <v>24</v>
      </c>
      <c r="J10" s="74" t="s">
        <v>25</v>
      </c>
      <c r="K10" s="74" t="s">
        <v>26</v>
      </c>
    </row>
    <row r="11" spans="1:11" ht="33.75" customHeight="1">
      <c r="A11" s="80"/>
      <c r="B11" s="80"/>
      <c r="C11" s="74"/>
      <c r="D11" s="74"/>
      <c r="E11" s="74"/>
      <c r="F11" s="74"/>
      <c r="G11" s="79"/>
      <c r="H11" s="74"/>
      <c r="I11" s="74"/>
      <c r="J11" s="74"/>
      <c r="K11" s="74"/>
    </row>
    <row r="12" spans="1:11" ht="0.75" customHeight="1">
      <c r="A12" s="80"/>
      <c r="B12" s="80"/>
      <c r="C12" s="74"/>
      <c r="D12" s="74"/>
      <c r="E12" s="74"/>
      <c r="F12" s="74"/>
      <c r="G12" s="79"/>
      <c r="H12" s="74"/>
      <c r="I12" s="74"/>
      <c r="J12" s="74"/>
      <c r="K12" s="74"/>
    </row>
    <row r="13" spans="1:11" ht="60" customHeight="1">
      <c r="A13" s="80"/>
      <c r="B13" s="80"/>
      <c r="C13" s="74"/>
      <c r="D13" s="74"/>
      <c r="E13" s="74"/>
      <c r="F13" s="74"/>
      <c r="G13" s="79"/>
      <c r="H13" s="74"/>
      <c r="I13" s="74"/>
      <c r="J13" s="74"/>
      <c r="K13" s="74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5" t="s">
        <v>99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2">
        <f>5449547.8-6453.4-1376.15</f>
        <v>5441718.25</v>
      </c>
      <c r="H20" s="5" t="s">
        <v>7</v>
      </c>
      <c r="I20" s="7">
        <f>F45*H45+F48*H48</f>
        <v>100.56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6" t="s">
        <v>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35" customFormat="1" ht="48">
      <c r="A22" s="4" t="s">
        <v>46</v>
      </c>
      <c r="B22" s="13" t="s">
        <v>6</v>
      </c>
      <c r="C22" s="3">
        <v>84.79</v>
      </c>
      <c r="D22" s="3">
        <v>84.75</v>
      </c>
      <c r="E22" s="50">
        <f>IF(C22&gt;D22,C22/D22,D22/C22)*100</f>
        <v>100.05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17.69</v>
      </c>
      <c r="D23" s="3">
        <v>17.78</v>
      </c>
      <c r="E23" s="50">
        <f aca="true" t="shared" si="0" ref="E23:E36">IF(C23&gt;D23,C23/D23,D23/C23)*100</f>
        <v>100.51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1.1</v>
      </c>
      <c r="D24" s="3">
        <v>1</v>
      </c>
      <c r="E24" s="50">
        <f t="shared" si="0"/>
        <v>110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83.7</v>
      </c>
      <c r="D27" s="3">
        <v>83.8</v>
      </c>
      <c r="E27" s="50">
        <f t="shared" si="0"/>
        <v>100.12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36.3</v>
      </c>
      <c r="D32" s="3">
        <v>36.9</v>
      </c>
      <c r="E32" s="50">
        <f t="shared" si="0"/>
        <v>101.65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25826</v>
      </c>
      <c r="D40" s="59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100.56</v>
      </c>
      <c r="G45" s="63">
        <f>5404049.8-6453.4-1376.15</f>
        <v>5396220.25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6" t="s">
        <v>19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40">
      <selection activeCell="G45" sqref="G45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1" t="s">
        <v>74</v>
      </c>
      <c r="G1" s="71"/>
      <c r="H1" s="71"/>
      <c r="I1" s="71"/>
      <c r="J1" s="71"/>
      <c r="K1" s="71"/>
    </row>
    <row r="2" spans="6:12" ht="14.25" customHeight="1">
      <c r="F2" s="45"/>
      <c r="G2" s="45"/>
      <c r="H2" s="72" t="s">
        <v>67</v>
      </c>
      <c r="I2" s="72"/>
      <c r="J2" s="72"/>
      <c r="K2" s="72"/>
      <c r="L2" s="44"/>
    </row>
    <row r="3" spans="6:12" ht="13.5" customHeight="1">
      <c r="F3" s="45"/>
      <c r="G3" s="45"/>
      <c r="H3" s="73" t="s">
        <v>66</v>
      </c>
      <c r="I3" s="73"/>
      <c r="J3" s="73"/>
      <c r="K3" s="73"/>
      <c r="L3" s="44"/>
    </row>
    <row r="4" spans="6:12" ht="12.75" customHeight="1">
      <c r="F4" s="45"/>
      <c r="G4" s="45"/>
      <c r="H4" s="81"/>
      <c r="I4" s="81"/>
      <c r="J4" s="81"/>
      <c r="K4" s="81"/>
      <c r="L4" s="44"/>
    </row>
    <row r="5" ht="15" customHeight="1"/>
    <row r="6" spans="1:11" ht="14.25">
      <c r="A6" s="75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4.25">
      <c r="A7" s="75" t="s">
        <v>94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75" t="s">
        <v>93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10" spans="1:11" ht="32.25" customHeight="1">
      <c r="A10" s="80" t="s">
        <v>0</v>
      </c>
      <c r="B10" s="80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9" t="s">
        <v>22</v>
      </c>
      <c r="H10" s="74" t="s">
        <v>23</v>
      </c>
      <c r="I10" s="74" t="s">
        <v>24</v>
      </c>
      <c r="J10" s="74" t="s">
        <v>25</v>
      </c>
      <c r="K10" s="74" t="s">
        <v>26</v>
      </c>
    </row>
    <row r="11" spans="1:11" ht="33.75" customHeight="1">
      <c r="A11" s="80"/>
      <c r="B11" s="80"/>
      <c r="C11" s="74"/>
      <c r="D11" s="74"/>
      <c r="E11" s="74"/>
      <c r="F11" s="74"/>
      <c r="G11" s="79"/>
      <c r="H11" s="74"/>
      <c r="I11" s="74"/>
      <c r="J11" s="74"/>
      <c r="K11" s="74"/>
    </row>
    <row r="12" spans="1:11" ht="0.75" customHeight="1">
      <c r="A12" s="80"/>
      <c r="B12" s="80"/>
      <c r="C12" s="74"/>
      <c r="D12" s="74"/>
      <c r="E12" s="74"/>
      <c r="F12" s="74"/>
      <c r="G12" s="79"/>
      <c r="H12" s="74"/>
      <c r="I12" s="74"/>
      <c r="J12" s="74"/>
      <c r="K12" s="74"/>
    </row>
    <row r="13" spans="1:11" ht="60" customHeight="1">
      <c r="A13" s="80"/>
      <c r="B13" s="80"/>
      <c r="C13" s="74"/>
      <c r="D13" s="74"/>
      <c r="E13" s="74"/>
      <c r="F13" s="74"/>
      <c r="G13" s="79"/>
      <c r="H13" s="74"/>
      <c r="I13" s="74"/>
      <c r="J13" s="74"/>
      <c r="K13" s="74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5" t="s">
        <v>34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2">
        <f>5449547.8-6453.4</f>
        <v>5443094.4</v>
      </c>
      <c r="H20" s="5" t="s">
        <v>7</v>
      </c>
      <c r="I20" s="7">
        <f>F45*H45+F48*H48</f>
        <v>100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6" t="s">
        <v>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35" customFormat="1" ht="48">
      <c r="A22" s="4" t="s">
        <v>46</v>
      </c>
      <c r="B22" s="13" t="s">
        <v>6</v>
      </c>
      <c r="C22" s="3">
        <v>84.75</v>
      </c>
      <c r="D22" s="3">
        <v>84.75</v>
      </c>
      <c r="E22" s="50">
        <f>IF(C22&gt;D22,C22/D22,D22/C22)*100</f>
        <v>100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17.78</v>
      </c>
      <c r="D23" s="3">
        <v>17.78</v>
      </c>
      <c r="E23" s="50">
        <f aca="true" t="shared" si="0" ref="E23:E36">IF(C23&gt;D23,C23/D23,D23/C23)*100</f>
        <v>100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</v>
      </c>
      <c r="D24" s="3">
        <v>1</v>
      </c>
      <c r="E24" s="50">
        <f t="shared" si="0"/>
        <v>100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83.8</v>
      </c>
      <c r="D27" s="3">
        <v>83.8</v>
      </c>
      <c r="E27" s="50">
        <f t="shared" si="0"/>
        <v>100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36.9</v>
      </c>
      <c r="D32" s="3">
        <v>36.9</v>
      </c>
      <c r="E32" s="50">
        <f t="shared" si="0"/>
        <v>100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25826</v>
      </c>
      <c r="D40" s="59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</v>
      </c>
      <c r="G45" s="63">
        <f>5404049.8-6453.4</f>
        <v>5397596.4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6" t="s">
        <v>19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A21:K21"/>
    <mergeCell ref="J10:J13"/>
    <mergeCell ref="G10:G13"/>
    <mergeCell ref="A7:K7"/>
    <mergeCell ref="A46:K46"/>
    <mergeCell ref="A8:K8"/>
    <mergeCell ref="A10:A13"/>
    <mergeCell ref="B10:B13"/>
    <mergeCell ref="C10:C13"/>
    <mergeCell ref="I10:I13"/>
    <mergeCell ref="A15:K15"/>
    <mergeCell ref="F1:K1"/>
    <mergeCell ref="H2:K2"/>
    <mergeCell ref="H3:K3"/>
    <mergeCell ref="H4:K4"/>
    <mergeCell ref="A6:K6"/>
    <mergeCell ref="K10:K13"/>
    <mergeCell ref="F10:F13"/>
    <mergeCell ref="D10:D13"/>
    <mergeCell ref="H10:H13"/>
    <mergeCell ref="E10:E13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4.8515625" style="1" customWidth="1"/>
    <col min="8" max="8" width="12.57421875" style="1" customWidth="1"/>
    <col min="9" max="16384" width="9.140625" style="1" customWidth="1"/>
  </cols>
  <sheetData>
    <row r="1" spans="2:8" ht="15" customHeight="1">
      <c r="B1" s="17"/>
      <c r="C1" s="17"/>
      <c r="D1" s="17"/>
      <c r="E1" s="17"/>
      <c r="F1" s="17"/>
      <c r="G1" s="17"/>
      <c r="H1" s="19" t="s">
        <v>77</v>
      </c>
    </row>
    <row r="2" spans="2:8" ht="15" customHeight="1">
      <c r="B2" s="17"/>
      <c r="C2" s="18"/>
      <c r="D2" s="17"/>
      <c r="E2" s="70"/>
      <c r="F2" s="70"/>
      <c r="G2" s="70"/>
      <c r="H2" s="19" t="s">
        <v>68</v>
      </c>
    </row>
    <row r="3" spans="2:8" ht="18" customHeight="1">
      <c r="B3" s="17"/>
      <c r="C3" s="18"/>
      <c r="D3" s="17"/>
      <c r="E3" s="17" t="s">
        <v>95</v>
      </c>
      <c r="F3" s="17"/>
      <c r="G3" s="17"/>
      <c r="H3" s="19" t="s">
        <v>96</v>
      </c>
    </row>
    <row r="6" spans="4:8" ht="15">
      <c r="D6" s="19"/>
      <c r="E6" s="69"/>
      <c r="F6" s="69"/>
      <c r="G6" s="69"/>
      <c r="H6" s="19" t="s">
        <v>31</v>
      </c>
    </row>
    <row r="7" spans="4:8" ht="15">
      <c r="D7" s="19"/>
      <c r="E7" s="69"/>
      <c r="F7" s="69"/>
      <c r="G7" s="69"/>
      <c r="H7" s="19" t="s">
        <v>16</v>
      </c>
    </row>
    <row r="8" spans="4:8" ht="15">
      <c r="D8" s="69"/>
      <c r="E8" s="69"/>
      <c r="F8" s="69"/>
      <c r="G8" s="69"/>
      <c r="H8" s="19" t="s">
        <v>94</v>
      </c>
    </row>
    <row r="12" spans="1:8" ht="15">
      <c r="A12" s="91" t="s">
        <v>32</v>
      </c>
      <c r="B12" s="91"/>
      <c r="C12" s="91"/>
      <c r="D12" s="91"/>
      <c r="E12" s="91"/>
      <c r="F12" s="91"/>
      <c r="G12" s="91"/>
      <c r="H12" s="91"/>
    </row>
    <row r="13" spans="1:8" ht="15">
      <c r="A13" s="91" t="s">
        <v>94</v>
      </c>
      <c r="B13" s="91"/>
      <c r="C13" s="91"/>
      <c r="D13" s="91"/>
      <c r="E13" s="91"/>
      <c r="F13" s="91"/>
      <c r="G13" s="91"/>
      <c r="H13" s="91"/>
    </row>
    <row r="15" spans="1:8" ht="15">
      <c r="A15" s="92" t="s">
        <v>12</v>
      </c>
      <c r="B15" s="93" t="s">
        <v>33</v>
      </c>
      <c r="C15" s="93"/>
      <c r="D15" s="93"/>
      <c r="E15" s="93"/>
      <c r="F15" s="93"/>
      <c r="G15" s="93"/>
      <c r="H15" s="93"/>
    </row>
    <row r="16" spans="1:8" ht="15">
      <c r="A16" s="92"/>
      <c r="B16" s="66">
        <v>2015</v>
      </c>
      <c r="C16" s="66">
        <v>2016</v>
      </c>
      <c r="D16" s="66">
        <v>2017</v>
      </c>
      <c r="E16" s="66">
        <v>2018</v>
      </c>
      <c r="F16" s="66">
        <v>2019</v>
      </c>
      <c r="G16" s="66">
        <v>2020</v>
      </c>
      <c r="H16" s="65">
        <v>2021</v>
      </c>
    </row>
    <row r="17" spans="1:8" ht="15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</row>
    <row r="18" spans="1:8" ht="15">
      <c r="A18" s="94" t="s">
        <v>34</v>
      </c>
      <c r="B18" s="95"/>
      <c r="C18" s="95"/>
      <c r="D18" s="95"/>
      <c r="E18" s="95"/>
      <c r="F18" s="95"/>
      <c r="G18" s="95"/>
      <c r="H18" s="96"/>
    </row>
    <row r="19" spans="1:8" ht="39" customHeight="1">
      <c r="A19" s="14" t="s">
        <v>35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'!K23</f>
        <v>101.18</v>
      </c>
      <c r="F19" s="15">
        <f>'прил. 7 (2019) '!K23</f>
        <v>100</v>
      </c>
      <c r="G19" s="15">
        <f>'прил. 7 (2020) '!K20</f>
        <v>100</v>
      </c>
      <c r="H19" s="68">
        <f>'прил. 7 (2021) '!K20</f>
        <v>100</v>
      </c>
    </row>
    <row r="20" spans="1:8" ht="30">
      <c r="A20" s="14" t="s">
        <v>36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'!I23</f>
        <v>102.39</v>
      </c>
      <c r="F20" s="16">
        <f>'прил. 7 (2019) '!I23</f>
        <v>100.79</v>
      </c>
      <c r="G20" s="16">
        <f>'прил. 7 (2020) '!I20</f>
        <v>100.56</v>
      </c>
      <c r="H20" s="67">
        <f>'прил. 7 (2021) '!I20</f>
        <v>100</v>
      </c>
    </row>
    <row r="21" spans="1:8" ht="15">
      <c r="A21" s="14" t="s">
        <v>13</v>
      </c>
      <c r="B21" s="16">
        <f aca="true" t="shared" si="0" ref="B21:H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1.21</v>
      </c>
      <c r="F21" s="16">
        <f t="shared" si="0"/>
        <v>0.79</v>
      </c>
      <c r="G21" s="16">
        <f t="shared" si="0"/>
        <v>0.56</v>
      </c>
      <c r="H21" s="16">
        <f t="shared" si="0"/>
        <v>0</v>
      </c>
    </row>
    <row r="22" spans="1:8" ht="15" customHeight="1">
      <c r="A22" s="88" t="s">
        <v>18</v>
      </c>
      <c r="B22" s="89"/>
      <c r="C22" s="89"/>
      <c r="D22" s="89"/>
      <c r="E22" s="89"/>
      <c r="F22" s="89"/>
      <c r="G22" s="89"/>
      <c r="H22" s="90"/>
    </row>
    <row r="23" spans="1:8" ht="30">
      <c r="A23" s="14" t="s">
        <v>37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'!F50</f>
        <v>102.41</v>
      </c>
      <c r="F23" s="16">
        <f>'прил. 7 (2019) '!F48</f>
        <v>100.8</v>
      </c>
      <c r="G23" s="16">
        <f>'прил. 7 (2020) '!F45</f>
        <v>100.56</v>
      </c>
      <c r="H23" s="67">
        <f>'прил. 7 (2021) '!F45</f>
        <v>100</v>
      </c>
    </row>
    <row r="24" spans="1:8" ht="15" customHeight="1">
      <c r="A24" s="88" t="s">
        <v>19</v>
      </c>
      <c r="B24" s="89"/>
      <c r="C24" s="89"/>
      <c r="D24" s="89"/>
      <c r="E24" s="89"/>
      <c r="F24" s="89"/>
      <c r="G24" s="89"/>
      <c r="H24" s="90"/>
    </row>
    <row r="25" spans="1:8" ht="30">
      <c r="A25" s="14" t="s">
        <v>38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'!F53</f>
        <v>100</v>
      </c>
      <c r="F25" s="16">
        <f>'прил. 7 (2019) '!F51</f>
        <v>100</v>
      </c>
      <c r="G25" s="16">
        <f>'прил. 7 (2020) '!F48</f>
        <v>100</v>
      </c>
      <c r="H25" s="67">
        <f>'прил. 7 (2021) '!F48</f>
        <v>100</v>
      </c>
    </row>
    <row r="26" ht="15">
      <c r="A26" s="2"/>
    </row>
    <row r="27" ht="15">
      <c r="A27" s="2"/>
    </row>
    <row r="28" ht="15">
      <c r="A28" s="2"/>
    </row>
    <row r="29" spans="1:6" ht="15">
      <c r="A29" s="57" t="s">
        <v>72</v>
      </c>
      <c r="F29" s="1" t="s">
        <v>76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2018-09-14T08:16:03Z</cp:lastPrinted>
  <dcterms:created xsi:type="dcterms:W3CDTF">1996-10-08T23:32:33Z</dcterms:created>
  <dcterms:modified xsi:type="dcterms:W3CDTF">2018-12-03T13:29:17Z</dcterms:modified>
  <cp:category/>
  <cp:version/>
  <cp:contentType/>
  <cp:contentStatus/>
</cp:coreProperties>
</file>