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definedNames>
    <definedName name="_xlnm.Print_Area" localSheetId="1">'2015'!$A$1:$K$47</definedName>
    <definedName name="_xlnm.Print_Area" localSheetId="2">'2016'!$A$1:$K$47</definedName>
    <definedName name="_xlnm.Print_Area" localSheetId="4">'2018'!$A$1:$K$48</definedName>
    <definedName name="_xlnm.Print_Area" localSheetId="5">'2019'!$A$1:$K$48</definedName>
    <definedName name="_xlnm.Print_Area" localSheetId="6">'2020'!$A$1:$K$47</definedName>
    <definedName name="_xlnm.Print_Area" localSheetId="0">'прил 4'!$A$1:$H$56</definedName>
  </definedNames>
  <calcPr fullCalcOnLoad="1" fullPrecision="0" refMode="R1C1"/>
</workbook>
</file>

<file path=xl/sharedStrings.xml><?xml version="1.0" encoding="utf-8"?>
<sst xmlns="http://schemas.openxmlformats.org/spreadsheetml/2006/main" count="712" uniqueCount="108">
  <si>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</si>
  <si>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</si>
  <si>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</si>
  <si>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</si>
  <si>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</si>
  <si>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%</t>
  </si>
  <si>
    <t>х</t>
  </si>
  <si>
    <t>Итоговое значение (по Программе)</t>
  </si>
  <si>
    <t>Муниципальная программа города Пензы "Социальная поддержка и социальное обслуживание граждан в городе Пензе на 2015-2020 годы"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</si>
  <si>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</si>
  <si>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</si>
  <si>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</si>
  <si>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</si>
  <si>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</si>
  <si>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</si>
  <si>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</si>
  <si>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</si>
  <si>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</si>
  <si>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</si>
  <si>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</si>
  <si>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</si>
  <si>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</si>
  <si>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</si>
  <si>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</si>
  <si>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</si>
  <si>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</si>
  <si>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</si>
  <si>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</si>
  <si>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</si>
  <si>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</si>
  <si>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</si>
  <si>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Мероприятие 1 «Приватизация муниципального имущества и проведение предпродажной подготовки объектов к приватизации»</t>
  </si>
  <si>
    <t>Мероприятие 2 «Проведение технической инвентаризации и паспортизации объектов недвижимости»</t>
  </si>
  <si>
    <t>Мероприятие 4 «Разработка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инфраструктуры»</t>
  </si>
  <si>
    <t>Мероприятие 6 «Содержание имущества, находящегося в муниципальной собственности»</t>
  </si>
  <si>
    <t>Доля реализованных объектов от общего количества объектов, подготовленных к торгам</t>
  </si>
  <si>
    <t>Доля реализованных земельных участков от общего количества земельных участков, подготовленных к торгам</t>
  </si>
  <si>
    <t>Уровень использования бюджетных средств, предусмотренных для реализации мероприятия по содержанию имущества, находящегося в муниципальной собственности</t>
  </si>
  <si>
    <t>№</t>
  </si>
  <si>
    <t>Мероприятия программы</t>
  </si>
  <si>
    <t>Приватизация муниципального имущества и проведение предпродажной подготовки объектов к приватизации</t>
  </si>
  <si>
    <t>Проведение технической инвентаризации и паспортизации объектов недвижимости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</si>
  <si>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</si>
  <si>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Содержание имущества, находящегося в муниципальной собственности</t>
  </si>
  <si>
    <t>Приложение № 4/1</t>
  </si>
  <si>
    <t>Приложение № 4/2</t>
  </si>
  <si>
    <t>Приложение № 4/3</t>
  </si>
  <si>
    <t>Приложение № 4/4</t>
  </si>
  <si>
    <t>Приложение № 4/5</t>
  </si>
  <si>
    <t>Приложение № 4/6</t>
  </si>
  <si>
    <t>Приложение № 4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</si>
  <si>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</si>
  <si>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</si>
  <si>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</si>
  <si>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</si>
  <si>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</si>
  <si>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Субсидии по возмещению недополученных доходов организациям, осуществляющим техническую инвентаризацию объектов капитального строительства</t>
  </si>
  <si>
    <t>Доля выполненных плановых показателей доходов от управления и распоряжения муниципальным имуществом в общем количестве плановых показателей неналоговых доходов</t>
  </si>
  <si>
    <t>Доля  выполнения плановых показателей  (базовый показатель – объем 2013 года) по  изготовлению кадастровых паспортов и технических планов на выявленные бесхозяйные объекты инженерной инфраструктуры от общего объема базового показателя</t>
  </si>
  <si>
    <t>Уровень использования бюджетных средств, предусмотренных для предоставления субсидии по возмещению недополученных доходов организациям, осуществляющим техническую инвентаризацию объектов капитального строительства на льготных условиях</t>
  </si>
  <si>
    <t>Доля   выполнения  плановых показателей по  изготовлению технической документации на объекты недвижимости, расположенные на территории города Пензы, с целью проведения государственной регистрации прав на них от общего объема базового показателя</t>
  </si>
  <si>
    <t>Доля объектов недвижимости, вовлеченных в аренду, в общем количестве объектов муниципального имущества, предназначенных для сдачи в аренду</t>
  </si>
  <si>
    <t xml:space="preserve">Число дней занятости койки в году </t>
  </si>
  <si>
    <t>дни</t>
  </si>
  <si>
    <t>Доля детей, состояние здоровья которых улучшилось от общего количества детей, пролеченных в санаториях</t>
  </si>
  <si>
    <t>Доля жителей города Пензы удовлетворенных качеством предоставляемых услуг от общего количества жителей, обратившихся за оказанием услуг в сфере санаторно-курортного лечения детей города Пензы</t>
  </si>
  <si>
    <t>Проведение оценки объектов мунициальной собственности</t>
  </si>
  <si>
    <t>Мероприятие 5 «Проведение оценки объектов муниципальной собственности»</t>
  </si>
  <si>
    <t>Мероприятие 9 «Субсидии по возмещению недополученных доходов организациям, осуществляющим техническую инвентаризацию объектов капитального строительства»</t>
  </si>
  <si>
    <t>Мероприятие 8 «Обеспечение детского санатория лекарственными препаратами для проведения медикаментозного лечения детей»</t>
  </si>
  <si>
    <t>Лечение и профилактика детей с соматическими заболеваниями</t>
  </si>
  <si>
    <t>Обеспечение детского санатория лекарственными препаратами для проведения медикаментозного лечения детей</t>
  </si>
  <si>
    <t>Выполнение кадастровых работ с последующей постановкой на кадастровый учет земельных участков под строительство объектов недвижимости</t>
  </si>
  <si>
    <t>Муниципальная программа города Пензы «Обеспечение управления муниципальной собственностью  города Пензы на 2015 - 2020 годы»</t>
  </si>
  <si>
    <t>Мероприятие 10 «Проведение оценки объектов недвижимости»</t>
  </si>
  <si>
    <t>Проведение оценки объектов недвижимости</t>
  </si>
  <si>
    <t>Первый заместитель главы администрации города Пензы                                                                                                                                        В.В. Гвоздев</t>
  </si>
  <si>
    <t>Мероприятие 11 «Выкуп (изъятие) земельных участков, движимого и недвижимого имущества для муниципальных нужд»</t>
  </si>
  <si>
    <t>Мероприятие 7 «Лечение и профилактика детей с заболеваниями нервной системы и органов дыхания нетуберкулезного характера»</t>
  </si>
  <si>
    <t>Выкуп (изъятие) земельных участков, движимого и недвижимого имущества для муниципальных нужд</t>
  </si>
  <si>
    <t>Лечение и профилактика детей с заболеваниями нервной системы и органов дыхания нетуберкулезного характера</t>
  </si>
  <si>
    <t>Объем исполнения правовых документов направленных на выкуп (изъятие) земельных участков, движимого и недвижимого имущества для муниципальных нужд</t>
  </si>
  <si>
    <t>шт</t>
  </si>
  <si>
    <t>Мероприятие 3 «Выполнение кадастровых работ с последующей постановкой на кадастровый учет земельных участков»</t>
  </si>
  <si>
    <t xml:space="preserve">Выполнение кадастровых работ с последующей постановкой на кадастровый учет земельных участков </t>
  </si>
  <si>
    <t>Первый заместитель главы администрации города Пензы                                                                                                                                        Волков С.В.</t>
  </si>
  <si>
    <t>Приобретение  недвижимости в муниципальную собственность</t>
  </si>
  <si>
    <t>Мероприятие 12 «Приобретение  недвижимости в муниципальную собственность»</t>
  </si>
  <si>
    <t>к постановлению</t>
  </si>
  <si>
    <t>администрации города Пензы</t>
  </si>
  <si>
    <t>Приложение 5</t>
  </si>
  <si>
    <t xml:space="preserve">Первый заместитель </t>
  </si>
  <si>
    <t>главы администрации города                                                                                                                                                                            С.В. Волков</t>
  </si>
  <si>
    <t>Приложение 4</t>
  </si>
  <si>
    <t>2021 год</t>
  </si>
  <si>
    <t xml:space="preserve">«Обеспечение управления муниципальной 
собственностью  города Пензы на 2015 - 2021 годы»
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</si>
  <si>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                                             «Обеспечение управления муниципальной собственностью  города Пензы на 2015 - 2021 годы»</t>
  </si>
  <si>
    <t>"Обеспечение управления муниципальной собственностью  города Пензы на 2015 - 2021 годы"</t>
  </si>
  <si>
    <t>Приложение 6</t>
  </si>
  <si>
    <t>Приложение 7</t>
  </si>
  <si>
    <t xml:space="preserve">Приложение 8 </t>
  </si>
  <si>
    <t>Приложение 9</t>
  </si>
  <si>
    <t>Приложение 10</t>
  </si>
  <si>
    <t>Приложение 11</t>
  </si>
  <si>
    <t>Приложение № 4/7</t>
  </si>
  <si>
    <t>на 2021 год</t>
  </si>
  <si>
    <t xml:space="preserve">от  31.10.2018  №  2017/4 </t>
  </si>
  <si>
    <t>от  31.10.2018  № 2017/4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</si>
</sst>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"/>
    <numFmt numFmtId="187" formatCode="#,##0.0"/>
    <numFmt numFmtId="188" formatCode="#,##0.0000"/>
    <numFmt numFmtId="189" formatCode="#,##0.000000"/>
    <numFmt numFmtId="190" formatCode="#,##0.00000"/>
    <numFmt numFmtId="191" formatCode="0.0"/>
  </numFmts>
  <fonts count="16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5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86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 wrapText="1"/>
    </xf>
    <xf numFmtId="190" fontId="5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187" fontId="9" fillId="0" borderId="5" xfId="0" applyNumberFormat="1" applyFont="1" applyBorder="1" applyAlignment="1">
      <alignment horizontal="center" vertical="center" wrapText="1"/>
    </xf>
    <xf numFmtId="187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191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justify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9525</xdr:rowOff>
    </xdr:from>
    <xdr:to>
      <xdr:col>0</xdr:col>
      <xdr:colOff>457200</xdr:colOff>
      <xdr:row>16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671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38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0</xdr:rowOff>
    </xdr:from>
    <xdr:to>
      <xdr:col>0</xdr:col>
      <xdr:colOff>371475</xdr:colOff>
      <xdr:row>25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0</xdr:rowOff>
    </xdr:from>
    <xdr:to>
      <xdr:col>0</xdr:col>
      <xdr:colOff>447675</xdr:colOff>
      <xdr:row>25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0</xdr:col>
      <xdr:colOff>371475</xdr:colOff>
      <xdr:row>31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30</xdr:row>
      <xdr:rowOff>0</xdr:rowOff>
    </xdr:from>
    <xdr:to>
      <xdr:col>0</xdr:col>
      <xdr:colOff>447675</xdr:colOff>
      <xdr:row>31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371475</xdr:colOff>
      <xdr:row>34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0</xdr:rowOff>
    </xdr:from>
    <xdr:to>
      <xdr:col>0</xdr:col>
      <xdr:colOff>447675</xdr:colOff>
      <xdr:row>34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36</xdr:row>
      <xdr:rowOff>0</xdr:rowOff>
    </xdr:from>
    <xdr:to>
      <xdr:col>0</xdr:col>
      <xdr:colOff>371475</xdr:colOff>
      <xdr:row>37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36</xdr:row>
      <xdr:rowOff>0</xdr:rowOff>
    </xdr:from>
    <xdr:to>
      <xdr:col>0</xdr:col>
      <xdr:colOff>447675</xdr:colOff>
      <xdr:row>37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42</xdr:row>
      <xdr:rowOff>0</xdr:rowOff>
    </xdr:from>
    <xdr:to>
      <xdr:col>0</xdr:col>
      <xdr:colOff>371475</xdr:colOff>
      <xdr:row>43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42</xdr:row>
      <xdr:rowOff>0</xdr:rowOff>
    </xdr:from>
    <xdr:to>
      <xdr:col>0</xdr:col>
      <xdr:colOff>447675</xdr:colOff>
      <xdr:row>43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45</xdr:row>
      <xdr:rowOff>0</xdr:rowOff>
    </xdr:from>
    <xdr:to>
      <xdr:col>0</xdr:col>
      <xdr:colOff>371475</xdr:colOff>
      <xdr:row>46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45</xdr:row>
      <xdr:rowOff>0</xdr:rowOff>
    </xdr:from>
    <xdr:to>
      <xdr:col>0</xdr:col>
      <xdr:colOff>447675</xdr:colOff>
      <xdr:row>46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0</xdr:col>
      <xdr:colOff>371475</xdr:colOff>
      <xdr:row>40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39</xdr:row>
      <xdr:rowOff>0</xdr:rowOff>
    </xdr:from>
    <xdr:to>
      <xdr:col>0</xdr:col>
      <xdr:colOff>447675</xdr:colOff>
      <xdr:row>40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0</xdr:rowOff>
    </xdr:from>
    <xdr:to>
      <xdr:col>0</xdr:col>
      <xdr:colOff>371475</xdr:colOff>
      <xdr:row>49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48</xdr:row>
      <xdr:rowOff>0</xdr:rowOff>
    </xdr:from>
    <xdr:to>
      <xdr:col>0</xdr:col>
      <xdr:colOff>447675</xdr:colOff>
      <xdr:row>49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371475</xdr:colOff>
      <xdr:row>52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447675</xdr:colOff>
      <xdr:row>52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54</xdr:row>
      <xdr:rowOff>0</xdr:rowOff>
    </xdr:from>
    <xdr:to>
      <xdr:col>0</xdr:col>
      <xdr:colOff>371475</xdr:colOff>
      <xdr:row>55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54</xdr:row>
      <xdr:rowOff>0</xdr:rowOff>
    </xdr:from>
    <xdr:to>
      <xdr:col>0</xdr:col>
      <xdr:colOff>447675</xdr:colOff>
      <xdr:row>55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029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4019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4067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4048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58625" y="4019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0290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727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823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647700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291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9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40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0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1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6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7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9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50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1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2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5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6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7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8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0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1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2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63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4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7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8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9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1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2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3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4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5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6310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77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78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79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0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2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3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05875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4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5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156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6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2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62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69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7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81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85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2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8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02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109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3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8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79.57421875" style="1" customWidth="1"/>
    <col min="2" max="5" width="14.140625" style="1" customWidth="1"/>
    <col min="6" max="6" width="14.140625" style="50" customWidth="1"/>
    <col min="7" max="7" width="14.140625" style="1" customWidth="1"/>
    <col min="8" max="8" width="15.7109375" style="30" customWidth="1"/>
    <col min="9" max="16384" width="9.140625" style="1" customWidth="1"/>
  </cols>
  <sheetData>
    <row r="1" spans="4:8" ht="12.75">
      <c r="D1" s="54"/>
      <c r="E1" s="54"/>
      <c r="F1" s="58" t="s">
        <v>93</v>
      </c>
      <c r="G1" s="58"/>
      <c r="H1" s="58"/>
    </row>
    <row r="2" spans="1:8" ht="12.75">
      <c r="A2" s="43"/>
      <c r="D2" s="54"/>
      <c r="E2" s="54"/>
      <c r="F2" s="78" t="s">
        <v>88</v>
      </c>
      <c r="G2" s="78"/>
      <c r="H2" s="78"/>
    </row>
    <row r="3" spans="4:8" ht="12.75">
      <c r="D3" s="54"/>
      <c r="E3" s="54"/>
      <c r="F3" s="78" t="s">
        <v>89</v>
      </c>
      <c r="G3" s="78"/>
      <c r="H3" s="78"/>
    </row>
    <row r="4" spans="1:8" ht="12.75">
      <c r="A4" s="43"/>
      <c r="D4" s="54"/>
      <c r="E4" s="54"/>
      <c r="F4" s="78" t="s">
        <v>107</v>
      </c>
      <c r="G4" s="78"/>
      <c r="H4" s="78"/>
    </row>
    <row r="5" spans="1:8" ht="12.75">
      <c r="A5" s="43"/>
      <c r="D5" s="54"/>
      <c r="E5" s="54"/>
      <c r="F5" s="57"/>
      <c r="G5" s="54"/>
      <c r="H5" s="54"/>
    </row>
    <row r="6" spans="4:8" ht="16.5" customHeight="1">
      <c r="D6" s="54"/>
      <c r="E6" s="54"/>
      <c r="F6" s="59" t="s">
        <v>50</v>
      </c>
      <c r="G6" s="59"/>
      <c r="H6" s="59"/>
    </row>
    <row r="7" spans="4:8" ht="12.75">
      <c r="D7" s="58" t="s">
        <v>25</v>
      </c>
      <c r="E7" s="58"/>
      <c r="F7" s="58"/>
      <c r="G7" s="58"/>
      <c r="H7" s="58"/>
    </row>
    <row r="8" spans="4:8" ht="22.5" customHeight="1">
      <c r="D8" s="82" t="s">
        <v>95</v>
      </c>
      <c r="E8" s="82"/>
      <c r="F8" s="82"/>
      <c r="G8" s="82"/>
      <c r="H8" s="82"/>
    </row>
    <row r="9" spans="4:8" ht="15.75" customHeight="1">
      <c r="D9" s="82"/>
      <c r="E9" s="82"/>
      <c r="F9" s="82"/>
      <c r="G9" s="82"/>
      <c r="H9" s="82"/>
    </row>
    <row r="10" spans="1:7" ht="37.5" customHeight="1">
      <c r="A10" s="73" t="s">
        <v>96</v>
      </c>
      <c r="B10" s="74"/>
      <c r="C10" s="74"/>
      <c r="D10" s="74"/>
      <c r="E10" s="74"/>
      <c r="F10" s="74"/>
      <c r="G10" s="74"/>
    </row>
    <row r="11" spans="1:8" ht="12.75" customHeight="1">
      <c r="A11" s="71" t="s">
        <v>11</v>
      </c>
      <c r="B11" s="75" t="s">
        <v>24</v>
      </c>
      <c r="C11" s="76"/>
      <c r="D11" s="76"/>
      <c r="E11" s="76"/>
      <c r="F11" s="76"/>
      <c r="G11" s="76"/>
      <c r="H11" s="77"/>
    </row>
    <row r="12" spans="1:8" ht="12.75">
      <c r="A12" s="71"/>
      <c r="B12" s="5" t="s">
        <v>13</v>
      </c>
      <c r="C12" s="5" t="s">
        <v>14</v>
      </c>
      <c r="D12" s="5" t="s">
        <v>15</v>
      </c>
      <c r="E12" s="5" t="s">
        <v>16</v>
      </c>
      <c r="F12" s="48" t="s">
        <v>17</v>
      </c>
      <c r="G12" s="5" t="s">
        <v>18</v>
      </c>
      <c r="H12" s="55" t="s">
        <v>94</v>
      </c>
    </row>
    <row r="13" spans="1:8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48">
        <v>6</v>
      </c>
      <c r="G13" s="5">
        <v>7</v>
      </c>
      <c r="H13" s="55">
        <v>8</v>
      </c>
    </row>
    <row r="14" spans="1:8" ht="27" customHeight="1">
      <c r="A14" s="72" t="s">
        <v>73</v>
      </c>
      <c r="B14" s="72"/>
      <c r="C14" s="72"/>
      <c r="D14" s="72"/>
      <c r="E14" s="72"/>
      <c r="F14" s="72"/>
      <c r="G14" s="72"/>
      <c r="H14" s="55"/>
    </row>
    <row r="15" spans="1:8" ht="12.75">
      <c r="A15" s="44" t="s">
        <v>27</v>
      </c>
      <c r="B15" s="65">
        <f>'2015'!K32</f>
        <v>100</v>
      </c>
      <c r="C15" s="65">
        <f>'2016'!K33</f>
        <v>101.67</v>
      </c>
      <c r="D15" s="65">
        <f>'2017'!K33</f>
        <v>100</v>
      </c>
      <c r="E15" s="65">
        <f>'2018'!K33</f>
        <v>100</v>
      </c>
      <c r="F15" s="64">
        <f>'2019'!K33</f>
        <v>100</v>
      </c>
      <c r="G15" s="65">
        <f>'2020'!K33</f>
        <v>100</v>
      </c>
      <c r="H15" s="60">
        <f>G15</f>
        <v>100</v>
      </c>
    </row>
    <row r="16" spans="1:8" ht="12.75">
      <c r="A16" s="46" t="s">
        <v>26</v>
      </c>
      <c r="B16" s="65"/>
      <c r="C16" s="65"/>
      <c r="D16" s="65"/>
      <c r="E16" s="65"/>
      <c r="F16" s="64"/>
      <c r="G16" s="65"/>
      <c r="H16" s="70"/>
    </row>
    <row r="17" spans="1:8" ht="12.75">
      <c r="A17" s="44" t="s">
        <v>29</v>
      </c>
      <c r="B17" s="65">
        <f aca="true" t="shared" si="0" ref="B17:G17">SUM(B21,B24,B27,B30,B33,B36,B42,B45,B39,B48,B51)</f>
        <v>100.02</v>
      </c>
      <c r="C17" s="65">
        <f t="shared" si="0"/>
        <v>100.6</v>
      </c>
      <c r="D17" s="65">
        <f t="shared" si="0"/>
        <v>100</v>
      </c>
      <c r="E17" s="65">
        <f>SUM(E21,E24,E27,E30,E33,E36,E42,E45,E39,E48,E51,E54)</f>
        <v>100.01</v>
      </c>
      <c r="F17" s="64">
        <f t="shared" si="0"/>
        <v>99.99</v>
      </c>
      <c r="G17" s="65">
        <f t="shared" si="0"/>
        <v>99.99</v>
      </c>
      <c r="H17" s="60">
        <f>G17</f>
        <v>99.99</v>
      </c>
    </row>
    <row r="18" spans="1:8" ht="12.75">
      <c r="A18" s="46" t="s">
        <v>28</v>
      </c>
      <c r="B18" s="65"/>
      <c r="C18" s="65"/>
      <c r="D18" s="65"/>
      <c r="E18" s="65"/>
      <c r="F18" s="64"/>
      <c r="G18" s="65"/>
      <c r="H18" s="70"/>
    </row>
    <row r="19" spans="1:8" ht="12.75">
      <c r="A19" s="47" t="s">
        <v>12</v>
      </c>
      <c r="B19" s="45">
        <f aca="true" t="shared" si="1" ref="B19:G19">B15-B17</f>
        <v>-0.02</v>
      </c>
      <c r="C19" s="45">
        <f t="shared" si="1"/>
        <v>1.07</v>
      </c>
      <c r="D19" s="45">
        <f t="shared" si="1"/>
        <v>0</v>
      </c>
      <c r="E19" s="45">
        <f t="shared" si="1"/>
        <v>-0.01</v>
      </c>
      <c r="F19" s="49">
        <f t="shared" si="1"/>
        <v>0.01</v>
      </c>
      <c r="G19" s="45">
        <f t="shared" si="1"/>
        <v>0.01</v>
      </c>
      <c r="H19" s="56">
        <f>G19</f>
        <v>0.01</v>
      </c>
    </row>
    <row r="20" spans="1:8" ht="23.25" customHeight="1">
      <c r="A20" s="61" t="s">
        <v>31</v>
      </c>
      <c r="B20" s="62"/>
      <c r="C20" s="62"/>
      <c r="D20" s="62"/>
      <c r="E20" s="62"/>
      <c r="F20" s="62"/>
      <c r="G20" s="62"/>
      <c r="H20" s="63"/>
    </row>
    <row r="21" spans="1:8" ht="12.75">
      <c r="A21" s="44" t="s">
        <v>30</v>
      </c>
      <c r="B21" s="65">
        <f>(('2015'!J21+'2015'!J22)/2)*'2015'!H34</f>
        <v>0.72</v>
      </c>
      <c r="C21" s="65">
        <f>(('2016'!J21+'2016'!J22)/2)*'2016'!H35</f>
        <v>1.44</v>
      </c>
      <c r="D21" s="65">
        <f>(('2017'!J21+'2017'!J22)/2)*'2017'!H35</f>
        <v>1.56</v>
      </c>
      <c r="E21" s="65">
        <f>(('2018'!J21+'2018'!J22)/2)*'2018'!H35</f>
        <v>1.07</v>
      </c>
      <c r="F21" s="64">
        <f>(('2019'!J21+'2019'!J22)/2)*'2019'!H35</f>
        <v>3.34</v>
      </c>
      <c r="G21" s="65">
        <f>(('2020'!J21+'2020'!J25)/2)*'2020'!H35</f>
        <v>3.34</v>
      </c>
      <c r="H21" s="60">
        <f>G21</f>
        <v>3.34</v>
      </c>
    </row>
    <row r="22" spans="1:8" ht="12.75">
      <c r="A22" s="46" t="s">
        <v>28</v>
      </c>
      <c r="B22" s="65"/>
      <c r="C22" s="65"/>
      <c r="D22" s="65"/>
      <c r="E22" s="65"/>
      <c r="F22" s="64"/>
      <c r="G22" s="65"/>
      <c r="H22" s="70"/>
    </row>
    <row r="23" spans="1:8" ht="23.25" customHeight="1">
      <c r="A23" s="61" t="s">
        <v>32</v>
      </c>
      <c r="B23" s="62"/>
      <c r="C23" s="62"/>
      <c r="D23" s="62"/>
      <c r="E23" s="62"/>
      <c r="F23" s="62"/>
      <c r="G23" s="62"/>
      <c r="H23" s="63"/>
    </row>
    <row r="24" spans="1:8" ht="12.75">
      <c r="A24" s="44" t="s">
        <v>30</v>
      </c>
      <c r="B24" s="65">
        <f>(('2015'!J23)/1)*'2015'!H35</f>
        <v>1.66</v>
      </c>
      <c r="C24" s="65">
        <f>(('2016'!J23)/1)*'2016'!H36</f>
        <v>1.6</v>
      </c>
      <c r="D24" s="65">
        <f>(('2017'!J23)/1)*'2017'!H36</f>
        <v>3.18</v>
      </c>
      <c r="E24" s="65">
        <f>(('2018'!J23)/1)*'2018'!H36</f>
        <v>4.88</v>
      </c>
      <c r="F24" s="64">
        <f>(('2019'!J23)/1)*'2019'!H36</f>
        <v>15.22</v>
      </c>
      <c r="G24" s="65">
        <f>(('2020'!J23)/1)*'2020'!H36</f>
        <v>15.22</v>
      </c>
      <c r="H24" s="60">
        <f>G24</f>
        <v>15.22</v>
      </c>
    </row>
    <row r="25" spans="1:8" ht="12.75">
      <c r="A25" s="46" t="s">
        <v>28</v>
      </c>
      <c r="B25" s="65"/>
      <c r="C25" s="65"/>
      <c r="D25" s="65"/>
      <c r="E25" s="65"/>
      <c r="F25" s="64"/>
      <c r="G25" s="65"/>
      <c r="H25" s="70"/>
    </row>
    <row r="26" spans="1:8" ht="23.25" customHeight="1">
      <c r="A26" s="61" t="s">
        <v>83</v>
      </c>
      <c r="B26" s="62"/>
      <c r="C26" s="62"/>
      <c r="D26" s="62"/>
      <c r="E26" s="62"/>
      <c r="F26" s="62"/>
      <c r="G26" s="62"/>
      <c r="H26" s="63"/>
    </row>
    <row r="27" spans="1:8" ht="12.75">
      <c r="A27" s="44" t="s">
        <v>30</v>
      </c>
      <c r="B27" s="65">
        <f>(('2015'!J21+'2015'!J24)/2)*'2015'!H36</f>
        <v>12.62</v>
      </c>
      <c r="C27" s="65">
        <f>(('2016'!J21+'2016'!J24)/2)*'2016'!H37</f>
        <v>6.43</v>
      </c>
      <c r="D27" s="65">
        <f>(('2017'!J21+'2017'!J24)/2)*'2017'!H37</f>
        <v>6.32</v>
      </c>
      <c r="E27" s="65">
        <f>(('2018'!J21+'2018'!J24)/2)*'2018'!H37</f>
        <v>14.29</v>
      </c>
      <c r="F27" s="64">
        <f>(('2019'!J21+'2019'!J24)/2)*'2019'!H37</f>
        <v>62.91</v>
      </c>
      <c r="G27" s="65">
        <f>(('2020'!J21+'2020'!J24)/2)*'2020'!H37</f>
        <v>62.91</v>
      </c>
      <c r="H27" s="60">
        <f>G27</f>
        <v>62.91</v>
      </c>
    </row>
    <row r="28" spans="1:8" ht="12.75">
      <c r="A28" s="46" t="s">
        <v>28</v>
      </c>
      <c r="B28" s="65"/>
      <c r="C28" s="65"/>
      <c r="D28" s="65"/>
      <c r="E28" s="65"/>
      <c r="F28" s="64"/>
      <c r="G28" s="65"/>
      <c r="H28" s="70"/>
    </row>
    <row r="29" spans="1:8" ht="27" customHeight="1">
      <c r="A29" s="61" t="s">
        <v>33</v>
      </c>
      <c r="B29" s="62"/>
      <c r="C29" s="62"/>
      <c r="D29" s="62"/>
      <c r="E29" s="62"/>
      <c r="F29" s="62"/>
      <c r="G29" s="62"/>
      <c r="H29" s="63"/>
    </row>
    <row r="30" spans="1:8" ht="12.75">
      <c r="A30" s="51" t="s">
        <v>30</v>
      </c>
      <c r="B30" s="64">
        <f>(('2015'!J25)/1)*'2015'!H37</f>
        <v>2.81</v>
      </c>
      <c r="C30" s="64">
        <f>(('2016'!J25)/1)*'2016'!H38</f>
        <v>1.69</v>
      </c>
      <c r="D30" s="64">
        <f>(('2017'!J25)/1)*'2017'!H38</f>
        <v>5.29</v>
      </c>
      <c r="E30" s="64">
        <f>(('2018'!J25)/1)*'2018'!H38</f>
        <v>1.26</v>
      </c>
      <c r="F30" s="64">
        <f>(('2019'!J25)/1)*'2019'!H38</f>
        <v>3.91</v>
      </c>
      <c r="G30" s="64">
        <f>(('2020'!J25)/1)*'2020'!H38</f>
        <v>3.91</v>
      </c>
      <c r="H30" s="60">
        <f>G30</f>
        <v>3.91</v>
      </c>
    </row>
    <row r="31" spans="1:8" ht="12.75">
      <c r="A31" s="52" t="s">
        <v>28</v>
      </c>
      <c r="B31" s="64"/>
      <c r="C31" s="64"/>
      <c r="D31" s="64"/>
      <c r="E31" s="64"/>
      <c r="F31" s="64"/>
      <c r="G31" s="64"/>
      <c r="H31" s="70"/>
    </row>
    <row r="32" spans="1:8" ht="23.25" customHeight="1">
      <c r="A32" s="79" t="s">
        <v>67</v>
      </c>
      <c r="B32" s="80"/>
      <c r="C32" s="80"/>
      <c r="D32" s="80"/>
      <c r="E32" s="80"/>
      <c r="F32" s="80"/>
      <c r="G32" s="80"/>
      <c r="H32" s="81"/>
    </row>
    <row r="33" spans="1:8" ht="12.75">
      <c r="A33" s="51" t="s">
        <v>30</v>
      </c>
      <c r="B33" s="64">
        <f>(('2015'!J26)/1)*'2015'!H38</f>
        <v>8.57</v>
      </c>
      <c r="C33" s="64">
        <f>(('2016'!J26)/1)*'2016'!H39</f>
        <v>3.57</v>
      </c>
      <c r="D33" s="64">
        <f>(('2017'!J26)/1)*'2017'!H39</f>
        <v>3.86</v>
      </c>
      <c r="E33" s="64">
        <f>(('2018'!J26)/1)*'2018'!H39</f>
        <v>2.04</v>
      </c>
      <c r="F33" s="64">
        <f>(('2019'!J26)/1)*'2019'!H39</f>
        <v>6.34</v>
      </c>
      <c r="G33" s="64">
        <f>(('2020'!J26)/1)*'2020'!H39</f>
        <v>6.34</v>
      </c>
      <c r="H33" s="60">
        <f>G33</f>
        <v>6.34</v>
      </c>
    </row>
    <row r="34" spans="1:8" ht="12.75">
      <c r="A34" s="52" t="s">
        <v>28</v>
      </c>
      <c r="B34" s="64"/>
      <c r="C34" s="64"/>
      <c r="D34" s="64"/>
      <c r="E34" s="64"/>
      <c r="F34" s="64"/>
      <c r="G34" s="64"/>
      <c r="H34" s="70"/>
    </row>
    <row r="35" spans="1:8" ht="23.25" customHeight="1">
      <c r="A35" s="79" t="s">
        <v>34</v>
      </c>
      <c r="B35" s="80"/>
      <c r="C35" s="80"/>
      <c r="D35" s="80"/>
      <c r="E35" s="80"/>
      <c r="F35" s="80"/>
      <c r="G35" s="80"/>
      <c r="H35" s="81"/>
    </row>
    <row r="36" spans="1:8" ht="12.75">
      <c r="A36" s="51" t="s">
        <v>30</v>
      </c>
      <c r="B36" s="64">
        <f>(('2015'!J27/1))*'2015'!H39</f>
        <v>1.42</v>
      </c>
      <c r="C36" s="64">
        <f>(('2016'!J27/1))*'2016'!H40</f>
        <v>3.94</v>
      </c>
      <c r="D36" s="64">
        <f>(('2017'!J27/1))*'2017'!H40</f>
        <v>1.36</v>
      </c>
      <c r="E36" s="64">
        <f>(('2018'!J27/1))*'2018'!H40</f>
        <v>1.04</v>
      </c>
      <c r="F36" s="64">
        <f>(('2019'!J27/1))*'2019'!H40</f>
        <v>3.24</v>
      </c>
      <c r="G36" s="64">
        <f>(('2020'!J27/1))*'2020'!H40</f>
        <v>3.24</v>
      </c>
      <c r="H36" s="60">
        <f>G36</f>
        <v>3.24</v>
      </c>
    </row>
    <row r="37" spans="1:8" ht="14.25" customHeight="1">
      <c r="A37" s="52" t="s">
        <v>28</v>
      </c>
      <c r="B37" s="64"/>
      <c r="C37" s="64"/>
      <c r="D37" s="64"/>
      <c r="E37" s="64"/>
      <c r="F37" s="64"/>
      <c r="G37" s="64"/>
      <c r="H37" s="70"/>
    </row>
    <row r="38" spans="1:8" ht="23.25" customHeight="1">
      <c r="A38" s="61" t="s">
        <v>78</v>
      </c>
      <c r="B38" s="62"/>
      <c r="C38" s="62"/>
      <c r="D38" s="62"/>
      <c r="E38" s="62"/>
      <c r="F38" s="62"/>
      <c r="G38" s="62"/>
      <c r="H38" s="63"/>
    </row>
    <row r="39" spans="1:8" ht="15.75" customHeight="1">
      <c r="A39" s="44" t="s">
        <v>30</v>
      </c>
      <c r="B39" s="65">
        <f>(('2015'!J28+'2015'!J29+'2015'!J30)/3)*'2015'!H40</f>
        <v>67.96</v>
      </c>
      <c r="C39" s="66">
        <f>(('2016'!J28+'2016'!J29+'2016'!J30)/3)*'2016'!H41</f>
        <v>58.38</v>
      </c>
      <c r="D39" s="66">
        <f>(('2017'!J28+'2017'!J29+'2017'!J30)/3)*'2017'!H41</f>
        <v>75.96</v>
      </c>
      <c r="E39" s="66">
        <f>(('2018'!J28+'2018'!J29+'2018'!J30)/3)*'2018'!H41</f>
        <v>0</v>
      </c>
      <c r="F39" s="68">
        <f>E39</f>
        <v>0</v>
      </c>
      <c r="G39" s="66">
        <f>F39</f>
        <v>0</v>
      </c>
      <c r="H39" s="60">
        <f>G39</f>
        <v>0</v>
      </c>
    </row>
    <row r="40" spans="1:8" ht="14.25" customHeight="1">
      <c r="A40" s="46" t="s">
        <v>28</v>
      </c>
      <c r="B40" s="65"/>
      <c r="C40" s="67"/>
      <c r="D40" s="67"/>
      <c r="E40" s="67"/>
      <c r="F40" s="69"/>
      <c r="G40" s="67"/>
      <c r="H40" s="70"/>
    </row>
    <row r="41" spans="1:8" ht="23.25" customHeight="1">
      <c r="A41" s="61" t="s">
        <v>69</v>
      </c>
      <c r="B41" s="62"/>
      <c r="C41" s="62"/>
      <c r="D41" s="62"/>
      <c r="E41" s="62"/>
      <c r="F41" s="62"/>
      <c r="G41" s="62"/>
      <c r="H41" s="63"/>
    </row>
    <row r="42" spans="1:8" ht="15.75" customHeight="1">
      <c r="A42" s="44" t="s">
        <v>30</v>
      </c>
      <c r="B42" s="65">
        <f>(('2015'!J29)/1)*'2015'!H41</f>
        <v>0.92</v>
      </c>
      <c r="C42" s="66">
        <f>(('2016'!J29)/1)*'2016'!H42</f>
        <v>0.78</v>
      </c>
      <c r="D42" s="66">
        <f>(('2017'!J29)/1)*'2017'!H42</f>
        <v>1.09</v>
      </c>
      <c r="E42" s="66">
        <f>(('2018'!J29)/1)*'2018'!H42</f>
        <v>0</v>
      </c>
      <c r="F42" s="68">
        <f>E42</f>
        <v>0</v>
      </c>
      <c r="G42" s="66">
        <f>F42</f>
        <v>0</v>
      </c>
      <c r="H42" s="60">
        <f>G42</f>
        <v>0</v>
      </c>
    </row>
    <row r="43" spans="1:8" ht="12.75" customHeight="1">
      <c r="A43" s="46" t="s">
        <v>28</v>
      </c>
      <c r="B43" s="65"/>
      <c r="C43" s="67"/>
      <c r="D43" s="67"/>
      <c r="E43" s="67"/>
      <c r="F43" s="69"/>
      <c r="G43" s="67"/>
      <c r="H43" s="70"/>
    </row>
    <row r="44" spans="1:8" ht="23.25" customHeight="1">
      <c r="A44" s="61" t="s">
        <v>68</v>
      </c>
      <c r="B44" s="62"/>
      <c r="C44" s="62"/>
      <c r="D44" s="62"/>
      <c r="E44" s="62"/>
      <c r="F44" s="62"/>
      <c r="G44" s="62"/>
      <c r="H44" s="63"/>
    </row>
    <row r="45" spans="1:8" ht="12.75">
      <c r="A45" s="44" t="s">
        <v>30</v>
      </c>
      <c r="B45" s="65">
        <f>(('2015'!J31)/1)*'2015'!H44</f>
        <v>1.43</v>
      </c>
      <c r="C45" s="65">
        <f>(('2016'!J32)/1)*'2016'!H45</f>
        <v>1.27</v>
      </c>
      <c r="D45" s="65">
        <f>(('2017'!J31)/1)*'2017'!H45</f>
        <v>1.38</v>
      </c>
      <c r="E45" s="65">
        <f>(('2018'!J31)/1)*'2018'!H45</f>
        <v>0</v>
      </c>
      <c r="F45" s="64">
        <f>E45</f>
        <v>0</v>
      </c>
      <c r="G45" s="65">
        <f>F45</f>
        <v>0</v>
      </c>
      <c r="H45" s="83">
        <v>0</v>
      </c>
    </row>
    <row r="46" spans="1:8" ht="12.75">
      <c r="A46" s="46" t="s">
        <v>28</v>
      </c>
      <c r="B46" s="65"/>
      <c r="C46" s="65"/>
      <c r="D46" s="65"/>
      <c r="E46" s="65"/>
      <c r="F46" s="64"/>
      <c r="G46" s="65"/>
      <c r="H46" s="70"/>
    </row>
    <row r="47" spans="1:8" ht="23.25" customHeight="1">
      <c r="A47" s="61" t="s">
        <v>74</v>
      </c>
      <c r="B47" s="62"/>
      <c r="C47" s="62"/>
      <c r="D47" s="62"/>
      <c r="E47" s="62"/>
      <c r="F47" s="62"/>
      <c r="G47" s="62"/>
      <c r="H47" s="63"/>
    </row>
    <row r="48" spans="1:8" ht="12.75">
      <c r="A48" s="44" t="s">
        <v>30</v>
      </c>
      <c r="B48" s="65">
        <f>(('2015'!J26/1)*'2015'!H45)</f>
        <v>1.91</v>
      </c>
      <c r="C48" s="65">
        <f>(('2016'!J26/1)*'2016'!H46)</f>
        <v>1.21</v>
      </c>
      <c r="D48" s="65">
        <v>0</v>
      </c>
      <c r="E48" s="65">
        <f>(('2018'!J26/1)*'2018'!H46)</f>
        <v>1.62</v>
      </c>
      <c r="F48" s="64">
        <f>(('2019'!J26/1)*'2019'!H46)</f>
        <v>5.03</v>
      </c>
      <c r="G48" s="65">
        <f>(('2020'!J26/1)*'2020'!H46)</f>
        <v>5.03</v>
      </c>
      <c r="H48" s="60">
        <f>G48</f>
        <v>5.03</v>
      </c>
    </row>
    <row r="49" spans="1:8" ht="12.75">
      <c r="A49" s="46" t="s">
        <v>28</v>
      </c>
      <c r="B49" s="65"/>
      <c r="C49" s="65"/>
      <c r="D49" s="65"/>
      <c r="E49" s="65"/>
      <c r="F49" s="64"/>
      <c r="G49" s="65"/>
      <c r="H49" s="70"/>
    </row>
    <row r="50" spans="1:8" ht="23.25" customHeight="1">
      <c r="A50" s="61" t="s">
        <v>77</v>
      </c>
      <c r="B50" s="62"/>
      <c r="C50" s="62"/>
      <c r="D50" s="62"/>
      <c r="E50" s="62"/>
      <c r="F50" s="62"/>
      <c r="G50" s="62"/>
      <c r="H50" s="63"/>
    </row>
    <row r="51" spans="1:8" ht="12.75">
      <c r="A51" s="44" t="s">
        <v>30</v>
      </c>
      <c r="B51" s="65">
        <v>0</v>
      </c>
      <c r="C51" s="65">
        <f>(('2016'!J32)*'2016'!H47)</f>
        <v>20.29</v>
      </c>
      <c r="D51" s="65">
        <v>0</v>
      </c>
      <c r="E51" s="65">
        <v>0</v>
      </c>
      <c r="F51" s="64">
        <v>0</v>
      </c>
      <c r="G51" s="65">
        <v>0</v>
      </c>
      <c r="H51" s="60">
        <f>G51</f>
        <v>0</v>
      </c>
    </row>
    <row r="52" spans="1:8" ht="12.75">
      <c r="A52" s="46" t="s">
        <v>28</v>
      </c>
      <c r="B52" s="65"/>
      <c r="C52" s="65"/>
      <c r="D52" s="65"/>
      <c r="E52" s="65"/>
      <c r="F52" s="64"/>
      <c r="G52" s="65"/>
      <c r="H52" s="70"/>
    </row>
    <row r="53" spans="1:8" ht="23.25" customHeight="1">
      <c r="A53" s="61" t="s">
        <v>87</v>
      </c>
      <c r="B53" s="62"/>
      <c r="C53" s="62"/>
      <c r="D53" s="62"/>
      <c r="E53" s="62"/>
      <c r="F53" s="62"/>
      <c r="G53" s="62"/>
      <c r="H53" s="63"/>
    </row>
    <row r="54" spans="1:8" ht="12.75">
      <c r="A54" s="44" t="s">
        <v>30</v>
      </c>
      <c r="B54" s="65">
        <v>0</v>
      </c>
      <c r="C54" s="65">
        <f>(('2016'!J35)*'2016'!H50)</f>
        <v>0</v>
      </c>
      <c r="D54" s="65">
        <v>0</v>
      </c>
      <c r="E54" s="65">
        <v>73.81</v>
      </c>
      <c r="F54" s="64">
        <v>0</v>
      </c>
      <c r="G54" s="65">
        <v>0</v>
      </c>
      <c r="H54" s="60">
        <f>G54</f>
        <v>0</v>
      </c>
    </row>
    <row r="55" spans="1:8" ht="12.75">
      <c r="A55" s="46" t="s">
        <v>28</v>
      </c>
      <c r="B55" s="65"/>
      <c r="C55" s="65"/>
      <c r="D55" s="65"/>
      <c r="E55" s="65"/>
      <c r="F55" s="64"/>
      <c r="G55" s="65"/>
      <c r="H55" s="70"/>
    </row>
    <row r="56" ht="10.5" customHeight="1"/>
    <row r="57" ht="12.75">
      <c r="A57" s="53" t="s">
        <v>91</v>
      </c>
    </row>
    <row r="58" ht="12.75">
      <c r="A58" s="53" t="s">
        <v>92</v>
      </c>
    </row>
  </sheetData>
  <mergeCells count="121">
    <mergeCell ref="H51:H52"/>
    <mergeCell ref="A53:H53"/>
    <mergeCell ref="H54:H55"/>
    <mergeCell ref="D8:H9"/>
    <mergeCell ref="A47:H47"/>
    <mergeCell ref="H48:H49"/>
    <mergeCell ref="H45:H46"/>
    <mergeCell ref="A50:H50"/>
    <mergeCell ref="H36:H37"/>
    <mergeCell ref="H39:H40"/>
    <mergeCell ref="H30:H31"/>
    <mergeCell ref="B36:B37"/>
    <mergeCell ref="C36:C37"/>
    <mergeCell ref="D36:D37"/>
    <mergeCell ref="E36:E37"/>
    <mergeCell ref="F36:F37"/>
    <mergeCell ref="G36:G37"/>
    <mergeCell ref="A32:H32"/>
    <mergeCell ref="A35:H35"/>
    <mergeCell ref="H33:H34"/>
    <mergeCell ref="G30:G31"/>
    <mergeCell ref="B33:B34"/>
    <mergeCell ref="C33:C34"/>
    <mergeCell ref="D33:D34"/>
    <mergeCell ref="E33:E34"/>
    <mergeCell ref="F33:F34"/>
    <mergeCell ref="C30:C31"/>
    <mergeCell ref="D30:D31"/>
    <mergeCell ref="G33:G34"/>
    <mergeCell ref="H24:H25"/>
    <mergeCell ref="A23:H23"/>
    <mergeCell ref="A26:H26"/>
    <mergeCell ref="H27:H28"/>
    <mergeCell ref="D27:D28"/>
    <mergeCell ref="G27:G28"/>
    <mergeCell ref="B24:B25"/>
    <mergeCell ref="C24:C25"/>
    <mergeCell ref="D24:D25"/>
    <mergeCell ref="G24:G25"/>
    <mergeCell ref="H17:H18"/>
    <mergeCell ref="A20:H20"/>
    <mergeCell ref="H21:H22"/>
    <mergeCell ref="B17:B18"/>
    <mergeCell ref="C17:C18"/>
    <mergeCell ref="D17:D18"/>
    <mergeCell ref="G17:G18"/>
    <mergeCell ref="E17:E18"/>
    <mergeCell ref="F17:F18"/>
    <mergeCell ref="B21:B22"/>
    <mergeCell ref="F4:H4"/>
    <mergeCell ref="F2:H2"/>
    <mergeCell ref="F1:H1"/>
    <mergeCell ref="F3:H3"/>
    <mergeCell ref="B51:B52"/>
    <mergeCell ref="C51:C52"/>
    <mergeCell ref="D51:D52"/>
    <mergeCell ref="E51:E52"/>
    <mergeCell ref="F51:F52"/>
    <mergeCell ref="G51:G52"/>
    <mergeCell ref="D42:D43"/>
    <mergeCell ref="B48:B49"/>
    <mergeCell ref="C48:C49"/>
    <mergeCell ref="D48:D49"/>
    <mergeCell ref="E48:E49"/>
    <mergeCell ref="F48:F49"/>
    <mergeCell ref="G48:G49"/>
    <mergeCell ref="B45:B46"/>
    <mergeCell ref="G45:G46"/>
    <mergeCell ref="E42:E43"/>
    <mergeCell ref="F42:F43"/>
    <mergeCell ref="G42:G43"/>
    <mergeCell ref="A44:H44"/>
    <mergeCell ref="C45:C46"/>
    <mergeCell ref="D45:D46"/>
    <mergeCell ref="E45:E46"/>
    <mergeCell ref="F45:F46"/>
    <mergeCell ref="H42:H43"/>
    <mergeCell ref="A11:A12"/>
    <mergeCell ref="A14:G14"/>
    <mergeCell ref="A10:G10"/>
    <mergeCell ref="B11:H11"/>
    <mergeCell ref="D7:H7"/>
    <mergeCell ref="F6:H6"/>
    <mergeCell ref="B15:B16"/>
    <mergeCell ref="C15:C16"/>
    <mergeCell ref="D15:D16"/>
    <mergeCell ref="G15:G16"/>
    <mergeCell ref="E15:E16"/>
    <mergeCell ref="F15:F16"/>
    <mergeCell ref="H15:H16"/>
    <mergeCell ref="B30:B31"/>
    <mergeCell ref="C21:C22"/>
    <mergeCell ref="D21:D22"/>
    <mergeCell ref="G21:G22"/>
    <mergeCell ref="E21:E22"/>
    <mergeCell ref="F21:F22"/>
    <mergeCell ref="D39:D40"/>
    <mergeCell ref="E24:E25"/>
    <mergeCell ref="F24:F25"/>
    <mergeCell ref="C27:C28"/>
    <mergeCell ref="F30:F31"/>
    <mergeCell ref="E30:E31"/>
    <mergeCell ref="E27:E28"/>
    <mergeCell ref="F27:F28"/>
    <mergeCell ref="A29:H29"/>
    <mergeCell ref="B27:B28"/>
    <mergeCell ref="C42:C43"/>
    <mergeCell ref="B42:B43"/>
    <mergeCell ref="B39:B40"/>
    <mergeCell ref="C39:C40"/>
    <mergeCell ref="A41:H41"/>
    <mergeCell ref="A38:H38"/>
    <mergeCell ref="F54:F55"/>
    <mergeCell ref="G54:G55"/>
    <mergeCell ref="B54:B55"/>
    <mergeCell ref="C54:C55"/>
    <mergeCell ref="D54:D55"/>
    <mergeCell ref="E54:E55"/>
    <mergeCell ref="E39:E40"/>
    <mergeCell ref="F39:F40"/>
    <mergeCell ref="G39:G40"/>
  </mergeCells>
  <printOptions horizontalCentered="1"/>
  <pageMargins left="0.35433070866141736" right="0.35433070866141736" top="0.25" bottom="0.21" header="0.3" footer="0.26"/>
  <pageSetup horizontalDpi="600" verticalDpi="600" orientation="landscape" paperSize="9" scale="74" r:id="rId2"/>
  <rowBreaks count="1" manualBreakCount="1">
    <brk id="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A1">
      <selection activeCell="B11" sqref="B11:K11"/>
    </sheetView>
  </sheetViews>
  <sheetFormatPr defaultColWidth="9.140625" defaultRowHeight="12.75"/>
  <cols>
    <col min="1" max="1" width="5.8515625" style="2" customWidth="1"/>
    <col min="2" max="2" width="81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58" t="s">
        <v>90</v>
      </c>
      <c r="J1" s="58"/>
      <c r="K1" s="58"/>
    </row>
    <row r="2" spans="9:11" ht="12.75">
      <c r="I2" s="78" t="s">
        <v>88</v>
      </c>
      <c r="J2" s="78"/>
      <c r="K2" s="78"/>
    </row>
    <row r="3" spans="9:11" ht="12.75">
      <c r="I3" s="78" t="s">
        <v>89</v>
      </c>
      <c r="J3" s="78"/>
      <c r="K3" s="78"/>
    </row>
    <row r="4" spans="9:11" ht="12.75">
      <c r="I4" s="78" t="s">
        <v>107</v>
      </c>
      <c r="J4" s="78"/>
      <c r="K4" s="78"/>
    </row>
    <row r="5" ht="12.75">
      <c r="K5" s="43"/>
    </row>
    <row r="6" spans="8:11" s="1" customFormat="1" ht="18.75" customHeight="1">
      <c r="H6" s="30"/>
      <c r="J6" s="59" t="s">
        <v>44</v>
      </c>
      <c r="K6" s="59"/>
    </row>
    <row r="7" spans="8:14" s="1" customFormat="1" ht="12.75">
      <c r="H7" s="58" t="s">
        <v>25</v>
      </c>
      <c r="I7" s="58"/>
      <c r="J7" s="58"/>
      <c r="K7" s="58"/>
      <c r="N7" s="2"/>
    </row>
    <row r="8" spans="8:14" s="1" customFormat="1" ht="22.5" customHeight="1">
      <c r="H8" s="82" t="s">
        <v>95</v>
      </c>
      <c r="I8" s="82"/>
      <c r="J8" s="82"/>
      <c r="K8" s="82"/>
      <c r="N8" s="2"/>
    </row>
    <row r="9" spans="8:11" s="1" customFormat="1" ht="21" customHeight="1">
      <c r="H9" s="82"/>
      <c r="I9" s="82"/>
      <c r="J9" s="82"/>
      <c r="K9" s="82"/>
    </row>
    <row r="10" ht="12.75">
      <c r="N10" s="1"/>
    </row>
    <row r="11" spans="2:14" ht="15" customHeight="1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  <c r="N11" s="1"/>
    </row>
    <row r="12" spans="2:14" ht="15" customHeight="1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  <c r="N12" s="1"/>
    </row>
    <row r="13" spans="2:11" ht="15">
      <c r="B13" s="95" t="s">
        <v>9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18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93"/>
      <c r="B20" s="86" t="s">
        <v>8</v>
      </c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38.25">
      <c r="A21" s="8">
        <v>1</v>
      </c>
      <c r="B21" s="9" t="s">
        <v>57</v>
      </c>
      <c r="C21" s="10" t="s">
        <v>5</v>
      </c>
      <c r="D21" s="11"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1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v>25</v>
      </c>
      <c r="E24" s="11">
        <v>25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7" customHeight="1">
      <c r="A26" s="8">
        <v>6</v>
      </c>
      <c r="B26" s="9" t="s">
        <v>61</v>
      </c>
      <c r="C26" s="10" t="s">
        <v>5</v>
      </c>
      <c r="D26" s="11"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21" customHeight="1">
      <c r="A32" s="8"/>
      <c r="B32" s="20" t="s">
        <v>7</v>
      </c>
      <c r="C32" s="21"/>
      <c r="D32" s="12" t="s">
        <v>6</v>
      </c>
      <c r="E32" s="12" t="s">
        <v>6</v>
      </c>
      <c r="F32" s="12" t="s">
        <v>6</v>
      </c>
      <c r="G32" s="22">
        <v>33166.6</v>
      </c>
      <c r="H32" s="14" t="s">
        <v>6</v>
      </c>
      <c r="I32" s="12" t="s">
        <v>6</v>
      </c>
      <c r="J32" s="12" t="s">
        <v>6</v>
      </c>
      <c r="K32" s="15">
        <f>(J31+J30+J29+J28+J27+J26+J25+J24+J23+J22+J21)/11</f>
        <v>100</v>
      </c>
    </row>
    <row r="33" spans="1:11" ht="49.5" customHeight="1">
      <c r="A33" s="94" t="s">
        <v>39</v>
      </c>
      <c r="B33" s="94"/>
      <c r="C33" s="94"/>
      <c r="D33" s="23"/>
      <c r="E33" s="23"/>
      <c r="F33" s="23"/>
      <c r="G33" s="24"/>
      <c r="H33" s="32"/>
      <c r="I33" s="23"/>
      <c r="J33" s="23"/>
      <c r="K33" s="23"/>
    </row>
    <row r="34" spans="1:11" ht="25.5">
      <c r="A34" s="8">
        <v>1</v>
      </c>
      <c r="B34" s="25" t="s">
        <v>40</v>
      </c>
      <c r="C34" s="26"/>
      <c r="D34" s="26"/>
      <c r="E34" s="26"/>
      <c r="F34" s="26"/>
      <c r="G34" s="27">
        <v>238</v>
      </c>
      <c r="H34" s="34">
        <f>G34/33166.6</f>
        <v>0.00718</v>
      </c>
      <c r="I34" s="28"/>
      <c r="J34" s="28"/>
      <c r="K34" s="28"/>
    </row>
    <row r="35" spans="1:11" ht="12.75">
      <c r="A35" s="8">
        <v>2</v>
      </c>
      <c r="B35" s="25" t="s">
        <v>41</v>
      </c>
      <c r="C35" s="26"/>
      <c r="D35" s="26"/>
      <c r="E35" s="26"/>
      <c r="F35" s="26"/>
      <c r="G35" s="27">
        <v>549</v>
      </c>
      <c r="H35" s="34">
        <f aca="true" t="shared" si="1" ref="H35:H44">G35/33166.6</f>
        <v>0.01655</v>
      </c>
      <c r="I35" s="28"/>
      <c r="J35" s="28"/>
      <c r="K35" s="28"/>
    </row>
    <row r="36" spans="1:11" ht="25.5">
      <c r="A36" s="8">
        <v>3</v>
      </c>
      <c r="B36" s="37" t="s">
        <v>72</v>
      </c>
      <c r="C36" s="26"/>
      <c r="D36" s="26"/>
      <c r="E36" s="26"/>
      <c r="F36" s="26"/>
      <c r="G36" s="27">
        <v>4184.2</v>
      </c>
      <c r="H36" s="34">
        <f t="shared" si="1"/>
        <v>0.12616</v>
      </c>
      <c r="I36" s="28"/>
      <c r="J36" s="28"/>
      <c r="K36" s="28"/>
    </row>
    <row r="37" spans="1:11" ht="25.5">
      <c r="A37" s="8">
        <v>4</v>
      </c>
      <c r="B37" s="25" t="s">
        <v>42</v>
      </c>
      <c r="C37" s="26"/>
      <c r="D37" s="26"/>
      <c r="E37" s="26"/>
      <c r="F37" s="26"/>
      <c r="G37" s="27">
        <v>930.8</v>
      </c>
      <c r="H37" s="34">
        <f t="shared" si="1"/>
        <v>0.02806</v>
      </c>
      <c r="I37" s="28"/>
      <c r="J37" s="28"/>
      <c r="K37" s="28"/>
    </row>
    <row r="38" spans="1:11" ht="12.75">
      <c r="A38" s="8">
        <v>5</v>
      </c>
      <c r="B38" s="25" t="s">
        <v>66</v>
      </c>
      <c r="C38" s="26"/>
      <c r="D38" s="26"/>
      <c r="E38" s="26"/>
      <c r="F38" s="26"/>
      <c r="G38" s="27">
        <v>2843.3</v>
      </c>
      <c r="H38" s="34">
        <f t="shared" si="1"/>
        <v>0.08573</v>
      </c>
      <c r="I38" s="28"/>
      <c r="J38" s="28"/>
      <c r="K38" s="28"/>
    </row>
    <row r="39" spans="1:11" ht="12.75">
      <c r="A39" s="8">
        <v>6</v>
      </c>
      <c r="B39" s="25" t="s">
        <v>43</v>
      </c>
      <c r="C39" s="26"/>
      <c r="D39" s="26"/>
      <c r="E39" s="26"/>
      <c r="F39" s="26"/>
      <c r="G39" s="39">
        <v>470</v>
      </c>
      <c r="H39" s="34">
        <f t="shared" si="1"/>
        <v>0.01417</v>
      </c>
      <c r="I39" s="28"/>
      <c r="J39" s="28"/>
      <c r="K39" s="28"/>
    </row>
    <row r="40" spans="1:11" ht="28.5" customHeight="1">
      <c r="A40" s="8">
        <v>7</v>
      </c>
      <c r="B40" s="25" t="s">
        <v>70</v>
      </c>
      <c r="C40" s="26"/>
      <c r="D40" s="26"/>
      <c r="E40" s="26"/>
      <c r="F40" s="38"/>
      <c r="G40" s="41">
        <v>22538.3</v>
      </c>
      <c r="H40" s="34">
        <f t="shared" si="1"/>
        <v>0.67955</v>
      </c>
      <c r="I40" s="28"/>
      <c r="J40" s="28"/>
      <c r="K40" s="28"/>
    </row>
    <row r="41" spans="1:11" ht="45.75" customHeight="1">
      <c r="A41" s="8">
        <v>8</v>
      </c>
      <c r="B41" s="25" t="s">
        <v>71</v>
      </c>
      <c r="C41" s="26"/>
      <c r="D41" s="26"/>
      <c r="E41" s="26"/>
      <c r="F41" s="38"/>
      <c r="G41" s="42">
        <v>305</v>
      </c>
      <c r="H41" s="34">
        <f t="shared" si="1"/>
        <v>0.0092</v>
      </c>
      <c r="I41" s="28"/>
      <c r="J41" s="28"/>
      <c r="K41" s="28"/>
    </row>
    <row r="42" spans="1:11" ht="12" customHeight="1" hidden="1">
      <c r="A42" s="8"/>
      <c r="B42" s="25"/>
      <c r="C42" s="26"/>
      <c r="D42" s="26"/>
      <c r="E42" s="26"/>
      <c r="F42" s="26"/>
      <c r="G42" s="40"/>
      <c r="H42" s="34">
        <f t="shared" si="1"/>
        <v>0</v>
      </c>
      <c r="I42" s="28"/>
      <c r="J42" s="28"/>
      <c r="K42" s="28"/>
    </row>
    <row r="43" spans="1:11" ht="28.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25.5">
      <c r="A44" s="8">
        <v>9</v>
      </c>
      <c r="B44" s="25" t="s">
        <v>56</v>
      </c>
      <c r="C44" s="26"/>
      <c r="D44" s="26"/>
      <c r="E44" s="26"/>
      <c r="F44" s="26"/>
      <c r="G44" s="27">
        <v>475</v>
      </c>
      <c r="H44" s="34">
        <f t="shared" si="1"/>
        <v>0.01432</v>
      </c>
      <c r="I44" s="28"/>
      <c r="J44" s="28"/>
      <c r="K44" s="28"/>
    </row>
    <row r="45" spans="1:11" ht="27" customHeight="1">
      <c r="A45" s="8">
        <v>10</v>
      </c>
      <c r="B45" s="25" t="s">
        <v>75</v>
      </c>
      <c r="C45" s="26"/>
      <c r="D45" s="26"/>
      <c r="E45" s="26"/>
      <c r="F45" s="26"/>
      <c r="G45" s="27">
        <v>633</v>
      </c>
      <c r="H45" s="34">
        <f>G45/33166.6</f>
        <v>0.01909</v>
      </c>
      <c r="I45" s="28"/>
      <c r="J45" s="28"/>
      <c r="K45" s="28"/>
    </row>
    <row r="46" spans="3:11" ht="27.75" customHeight="1" hidden="1">
      <c r="C46" s="23"/>
      <c r="D46" s="23"/>
      <c r="E46" s="23"/>
      <c r="F46" s="23"/>
      <c r="G46" s="24"/>
      <c r="H46" s="33"/>
      <c r="I46" s="29"/>
      <c r="J46" s="29"/>
      <c r="K46" s="29"/>
    </row>
    <row r="47" spans="1:11" ht="24.75" customHeight="1" hidden="1">
      <c r="A47" s="84" t="s">
        <v>76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4">
    <mergeCell ref="I1:K1"/>
    <mergeCell ref="I2:K2"/>
    <mergeCell ref="I3:K3"/>
    <mergeCell ref="I4:K4"/>
    <mergeCell ref="H7:K7"/>
    <mergeCell ref="J6:K6"/>
    <mergeCell ref="B13:K13"/>
    <mergeCell ref="B12:K12"/>
    <mergeCell ref="B11:K11"/>
    <mergeCell ref="H8:K9"/>
    <mergeCell ref="A15:A20"/>
    <mergeCell ref="A33:C33"/>
    <mergeCell ref="I15:I18"/>
    <mergeCell ref="J15:J18"/>
    <mergeCell ref="A47:K47"/>
    <mergeCell ref="K15:K18"/>
    <mergeCell ref="B20:K20"/>
    <mergeCell ref="F15:F18"/>
    <mergeCell ref="H15:H18"/>
    <mergeCell ref="G15:G18"/>
    <mergeCell ref="B15:B18"/>
    <mergeCell ref="C15:C18"/>
    <mergeCell ref="D15:D18"/>
    <mergeCell ref="E15:E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73" r:id="rId2"/>
  <rowBreaks count="1" manualBreakCount="1">
    <brk id="3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83.8515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58" t="s">
        <v>98</v>
      </c>
      <c r="J1" s="58"/>
      <c r="K1" s="58"/>
    </row>
    <row r="2" spans="9:11" ht="12.75">
      <c r="I2" s="78" t="s">
        <v>88</v>
      </c>
      <c r="J2" s="78"/>
      <c r="K2" s="78"/>
    </row>
    <row r="3" spans="9:11" ht="12.75">
      <c r="I3" s="78" t="s">
        <v>89</v>
      </c>
      <c r="J3" s="78"/>
      <c r="K3" s="78"/>
    </row>
    <row r="4" spans="9:11" ht="12.75">
      <c r="I4" s="78" t="s">
        <v>107</v>
      </c>
      <c r="J4" s="78"/>
      <c r="K4" s="78"/>
    </row>
    <row r="6" spans="8:11" s="1" customFormat="1" ht="12.75">
      <c r="H6" s="30"/>
      <c r="J6" s="59" t="s">
        <v>45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19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'2015'!E21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f>'2015'!E22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38.25">
      <c r="A23" s="8">
        <v>3</v>
      </c>
      <c r="B23" s="16" t="s">
        <v>60</v>
      </c>
      <c r="C23" s="10" t="s">
        <v>5</v>
      </c>
      <c r="D23" s="11">
        <f>'2015'!E23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'2015'!E24</f>
        <v>25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120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f>'2015'!E25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'2015'!E26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f>'2015'!E27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38.25">
      <c r="A31" s="8">
        <v>11</v>
      </c>
      <c r="B31" s="35" t="s">
        <v>59</v>
      </c>
      <c r="C31" s="19" t="s">
        <v>5</v>
      </c>
      <c r="D31" s="11">
        <f>'2015'!E31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>IF(D31&gt;E31,D31/E31,E31/D31)*100</f>
        <v>100</v>
      </c>
      <c r="K31" s="12" t="s">
        <v>6</v>
      </c>
    </row>
    <row r="32" spans="1:11" ht="25.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37354.3</v>
      </c>
      <c r="H33" s="14" t="s">
        <v>6</v>
      </c>
      <c r="I33" s="12" t="s">
        <v>6</v>
      </c>
      <c r="J33" s="12" t="s">
        <v>6</v>
      </c>
      <c r="K33" s="15">
        <f>(J32+J30+J29+J28+J27+J26+J25+J24+J23+J22+J21+J31)/12</f>
        <v>101.67</v>
      </c>
    </row>
    <row r="34" spans="1:11" ht="21.75" customHeight="1">
      <c r="A34" s="96" t="s">
        <v>39</v>
      </c>
      <c r="B34" s="96"/>
      <c r="C34" s="96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G35/37354.3</f>
        <v>0.0144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599</v>
      </c>
      <c r="H36" s="34">
        <f aca="true" t="shared" si="1" ref="H36:H47">G36/37354.3</f>
        <v>0.01604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0.05847</v>
      </c>
      <c r="I37" s="28"/>
      <c r="J37" s="28"/>
      <c r="K37" s="28"/>
    </row>
    <row r="38" spans="1:11" ht="25.5">
      <c r="A38" s="8">
        <v>4</v>
      </c>
      <c r="B38" s="25" t="s">
        <v>42</v>
      </c>
      <c r="C38" s="26"/>
      <c r="D38" s="26"/>
      <c r="E38" s="26"/>
      <c r="F38" s="26"/>
      <c r="G38" s="27">
        <v>630</v>
      </c>
      <c r="H38" s="34">
        <f t="shared" si="1"/>
        <v>0.01687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0.03567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1470</v>
      </c>
      <c r="H40" s="34">
        <f t="shared" si="1"/>
        <v>0.03935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21808</v>
      </c>
      <c r="H41" s="34">
        <f t="shared" si="1"/>
        <v>0.58381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289.8</v>
      </c>
      <c r="H42" s="34">
        <f t="shared" si="1"/>
        <v>0.00776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25.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0.01272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450</v>
      </c>
      <c r="H46" s="34">
        <f t="shared" si="1"/>
        <v>0.01205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7578</v>
      </c>
      <c r="H47" s="34">
        <f t="shared" si="1"/>
        <v>0.20287</v>
      </c>
      <c r="I47" s="28"/>
      <c r="J47" s="28"/>
      <c r="K47" s="28"/>
    </row>
    <row r="48" spans="1:11" ht="24.75" customHeight="1">
      <c r="A48" s="84" t="s">
        <v>85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4">
    <mergeCell ref="I1:K1"/>
    <mergeCell ref="I2:K2"/>
    <mergeCell ref="I3:K3"/>
    <mergeCell ref="I4:K4"/>
    <mergeCell ref="A48:K48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6" bottom="0.1968503937007874" header="0.23" footer="0"/>
  <pageSetup fitToHeight="0" horizontalDpi="600" verticalDpi="600" orientation="landscape" paperSize="9" scale="70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64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58" t="s">
        <v>99</v>
      </c>
      <c r="J1" s="58"/>
      <c r="K1" s="58"/>
    </row>
    <row r="2" spans="9:11" ht="12.75">
      <c r="I2" s="78" t="s">
        <v>88</v>
      </c>
      <c r="J2" s="78"/>
      <c r="K2" s="78"/>
    </row>
    <row r="3" spans="9:11" ht="12.75">
      <c r="I3" s="78" t="s">
        <v>89</v>
      </c>
      <c r="J3" s="78"/>
      <c r="K3" s="78"/>
    </row>
    <row r="4" spans="9:11" ht="12.75">
      <c r="I4" s="78" t="s">
        <v>107</v>
      </c>
      <c r="J4" s="78"/>
      <c r="K4" s="78"/>
    </row>
    <row r="5" spans="9:11" ht="12.75">
      <c r="I5" s="43"/>
      <c r="J5" s="43"/>
      <c r="K5" s="43"/>
    </row>
    <row r="6" spans="8:11" s="1" customFormat="1" ht="12.75">
      <c r="H6" s="30"/>
      <c r="J6" s="59" t="s">
        <v>46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20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'2016'!E21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'2016'!E22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'2016'!E23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'2016'!E24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'2016'!E25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'2016'!E26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'2016'!E27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.75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34543.9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94" t="s">
        <v>39</v>
      </c>
      <c r="B34" s="94"/>
      <c r="C34" s="9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G35/34543.9</f>
        <v>0.01557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1100</v>
      </c>
      <c r="H36" s="34">
        <f aca="true" t="shared" si="1" ref="H36:H47">G36/34543.9</f>
        <v>0.03184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0.06323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1828.8</v>
      </c>
      <c r="H38" s="34">
        <f t="shared" si="1"/>
        <v>0.05294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0.03857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470</v>
      </c>
      <c r="H40" s="34">
        <f t="shared" si="1"/>
        <v>0.01361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26240.6</v>
      </c>
      <c r="H41" s="34">
        <f t="shared" si="1"/>
        <v>0.75963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375</v>
      </c>
      <c r="H42" s="34">
        <f t="shared" si="1"/>
        <v>0.01086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38.2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0.01375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0</v>
      </c>
      <c r="H46" s="34">
        <f t="shared" si="1"/>
        <v>0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0</v>
      </c>
      <c r="H47" s="34">
        <f t="shared" si="1"/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</sheetData>
  <mergeCells count="23">
    <mergeCell ref="A34:C34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  <mergeCell ref="I1:K1"/>
    <mergeCell ref="I2:K2"/>
    <mergeCell ref="I3:K3"/>
    <mergeCell ref="I4:K4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0" r:id="rId2"/>
  <rowBreaks count="1" manualBreakCount="1">
    <brk id="29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60.14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7109375" style="2" customWidth="1"/>
    <col min="10" max="10" width="18.00390625" style="2" customWidth="1"/>
    <col min="11" max="11" width="13.00390625" style="2" customWidth="1"/>
    <col min="12" max="12" width="7.140625" style="2" customWidth="1"/>
    <col min="13" max="16384" width="9.140625" style="2" customWidth="1"/>
  </cols>
  <sheetData>
    <row r="1" spans="10:11" ht="12.75">
      <c r="J1" s="58" t="s">
        <v>100</v>
      </c>
      <c r="K1" s="58"/>
    </row>
    <row r="2" spans="10:11" ht="12.75">
      <c r="J2" s="78" t="s">
        <v>88</v>
      </c>
      <c r="K2" s="78"/>
    </row>
    <row r="3" spans="10:11" ht="12.75">
      <c r="J3" s="78" t="s">
        <v>89</v>
      </c>
      <c r="K3" s="78"/>
    </row>
    <row r="4" spans="10:12" ht="12.75">
      <c r="J4" s="78" t="s">
        <v>107</v>
      </c>
      <c r="K4" s="78"/>
      <c r="L4" s="99"/>
    </row>
    <row r="6" spans="8:11" s="1" customFormat="1" ht="12.75">
      <c r="H6" s="30"/>
      <c r="J6" s="59" t="s">
        <v>47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21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'2017'!E21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'2017'!E22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'2017'!E23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'2017'!E24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'2017'!E25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'2017'!E26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'2017'!E27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'2017'!E31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40644.378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94" t="s">
        <v>39</v>
      </c>
      <c r="B34" s="94"/>
      <c r="C34" s="9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G35/40644.378</f>
        <v>0.01072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0.04884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5806.5</v>
      </c>
      <c r="H37" s="34">
        <f t="shared" si="1"/>
        <v>0.14286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0.01256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0.02036</v>
      </c>
      <c r="I39" s="28"/>
      <c r="J39" s="28"/>
      <c r="K39" s="28"/>
    </row>
    <row r="40" spans="1:11" ht="25.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0.01039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28.5" customHeight="1">
      <c r="A43" s="8">
        <v>9</v>
      </c>
      <c r="B43" s="25" t="s">
        <v>86</v>
      </c>
      <c r="C43" s="26"/>
      <c r="D43" s="26"/>
      <c r="E43" s="26"/>
      <c r="F43" s="26"/>
      <c r="G43" s="27">
        <v>30000</v>
      </c>
      <c r="H43" s="34">
        <f t="shared" si="1"/>
        <v>0.73811</v>
      </c>
      <c r="I43" s="28"/>
      <c r="J43" s="28"/>
      <c r="K43" s="28"/>
    </row>
    <row r="44" spans="1:11" ht="21.75" customHeight="1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42" customHeight="1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G45/40644.378</f>
        <v>0</v>
      </c>
      <c r="I45" s="28"/>
      <c r="J45" s="28"/>
      <c r="K45" s="28"/>
    </row>
    <row r="46" spans="1:11" ht="27" customHeight="1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G46/40644.378</f>
        <v>0.01616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G47/40644.378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3" t="s">
        <v>91</v>
      </c>
      <c r="F49" s="50"/>
    </row>
    <row r="50" spans="1:6" s="1" customFormat="1" ht="12.75">
      <c r="A50" s="53" t="s">
        <v>92</v>
      </c>
      <c r="F50" s="50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5" r:id="rId2"/>
  <rowBreaks count="1" manualBreakCount="1">
    <brk id="2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62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8515625" style="2" customWidth="1"/>
    <col min="10" max="10" width="17.281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58" t="s">
        <v>101</v>
      </c>
      <c r="K1" s="58"/>
    </row>
    <row r="2" spans="10:11" ht="12.75">
      <c r="J2" s="78" t="s">
        <v>88</v>
      </c>
      <c r="K2" s="78"/>
    </row>
    <row r="3" spans="10:11" ht="12.75">
      <c r="J3" s="78" t="s">
        <v>89</v>
      </c>
      <c r="K3" s="78"/>
    </row>
    <row r="4" spans="10:11" ht="11.25" customHeight="1">
      <c r="J4" s="78" t="s">
        <v>106</v>
      </c>
      <c r="K4" s="78"/>
    </row>
    <row r="6" spans="8:11" s="1" customFormat="1" ht="12.75">
      <c r="H6" s="30"/>
      <c r="J6" s="59" t="s">
        <v>48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22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'2018'!E21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'2018'!E22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'2018'!E23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'2018'!E24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'2018'!E25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'2018'!E26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'2018'!E27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'2018'!E31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13044.378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94" t="s">
        <v>39</v>
      </c>
      <c r="B34" s="94"/>
      <c r="C34" s="9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G35/13044.378</f>
        <v>0.03341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0.15219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0.62912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0.03912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0.06344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0.03238</v>
      </c>
      <c r="I40" s="28"/>
      <c r="J40" s="28"/>
      <c r="K40" s="28"/>
    </row>
    <row r="41" spans="1:11" ht="26.25" customHeight="1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26.25" customHeight="1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25.5" customHeight="1">
      <c r="A43" s="8">
        <v>9</v>
      </c>
      <c r="B43" s="25" t="s">
        <v>86</v>
      </c>
      <c r="C43" s="26"/>
      <c r="D43" s="26"/>
      <c r="E43" s="26"/>
      <c r="F43" s="26"/>
      <c r="G43" s="27">
        <v>0</v>
      </c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38.2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27" customHeight="1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G46/13044.378</f>
        <v>0.05034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3" t="s">
        <v>91</v>
      </c>
      <c r="F49" s="50"/>
    </row>
    <row r="50" spans="1:6" s="1" customFormat="1" ht="12.75">
      <c r="A50" s="53" t="s">
        <v>92</v>
      </c>
      <c r="F50" s="50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</sheetData>
  <mergeCells count="23">
    <mergeCell ref="J1:K1"/>
    <mergeCell ref="J2:K2"/>
    <mergeCell ref="J3:K3"/>
    <mergeCell ref="J4:K4"/>
    <mergeCell ref="A34:C34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3" r:id="rId2"/>
  <rowBreaks count="1" manualBreakCount="1">
    <brk id="27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61.281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8.57421875" style="2" customWidth="1"/>
    <col min="10" max="10" width="16.5742187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58" t="s">
        <v>102</v>
      </c>
      <c r="K1" s="58"/>
    </row>
    <row r="2" spans="10:11" ht="12.75">
      <c r="J2" s="78" t="s">
        <v>88</v>
      </c>
      <c r="K2" s="78"/>
    </row>
    <row r="3" spans="10:11" ht="12.75">
      <c r="J3" s="78" t="s">
        <v>89</v>
      </c>
      <c r="K3" s="78"/>
    </row>
    <row r="4" spans="10:11" ht="12.75">
      <c r="J4" s="78" t="s">
        <v>106</v>
      </c>
      <c r="K4" s="78"/>
    </row>
    <row r="6" spans="8:11" s="1" customFormat="1" ht="12.75">
      <c r="H6" s="30"/>
      <c r="J6" s="59" t="s">
        <v>49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23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13044.378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94" t="s">
        <v>39</v>
      </c>
      <c r="B34" s="94"/>
      <c r="C34" s="9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G35/13044.378</f>
        <v>0.03341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0.15219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0.62912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0.03912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0.06344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0.03238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12.75">
      <c r="A43" s="8">
        <v>9</v>
      </c>
      <c r="B43" s="25" t="s">
        <v>86</v>
      </c>
      <c r="C43" s="26"/>
      <c r="D43" s="26"/>
      <c r="E43" s="26"/>
      <c r="F43" s="26"/>
      <c r="G43" s="27">
        <v>0</v>
      </c>
      <c r="H43" s="34">
        <f t="shared" si="1"/>
        <v>0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38.2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G46/13044.378</f>
        <v>0.05034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3" t="s">
        <v>91</v>
      </c>
      <c r="F49" s="50"/>
    </row>
    <row r="50" spans="1:6" s="1" customFormat="1" ht="12.75">
      <c r="A50" s="53" t="s">
        <v>92</v>
      </c>
      <c r="F50" s="50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4" r:id="rId2"/>
  <rowBreaks count="1" manualBreakCount="1">
    <brk id="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73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8515625" style="2" customWidth="1"/>
    <col min="10" max="10" width="16.281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58" t="s">
        <v>103</v>
      </c>
      <c r="K1" s="58"/>
    </row>
    <row r="2" spans="10:11" ht="12.75">
      <c r="J2" s="78" t="s">
        <v>88</v>
      </c>
      <c r="K2" s="78"/>
    </row>
    <row r="3" spans="10:11" ht="12.75">
      <c r="J3" s="78" t="s">
        <v>89</v>
      </c>
      <c r="K3" s="78"/>
    </row>
    <row r="4" spans="10:11" ht="12.75">
      <c r="J4" s="78" t="s">
        <v>106</v>
      </c>
      <c r="K4" s="78"/>
    </row>
    <row r="6" spans="8:11" s="1" customFormat="1" ht="12.75">
      <c r="H6" s="30"/>
      <c r="J6" s="59" t="s">
        <v>104</v>
      </c>
      <c r="K6" s="59"/>
    </row>
    <row r="7" spans="8:11" s="1" customFormat="1" ht="12.75">
      <c r="H7" s="58" t="s">
        <v>25</v>
      </c>
      <c r="I7" s="58"/>
      <c r="J7" s="58"/>
      <c r="K7" s="58"/>
    </row>
    <row r="8" spans="8:11" s="1" customFormat="1" ht="22.5" customHeight="1">
      <c r="H8" s="82" t="s">
        <v>95</v>
      </c>
      <c r="I8" s="82"/>
      <c r="J8" s="82"/>
      <c r="K8" s="82"/>
    </row>
    <row r="9" spans="8:11" s="1" customFormat="1" ht="21" customHeight="1">
      <c r="H9" s="82"/>
      <c r="I9" s="82"/>
      <c r="J9" s="82"/>
      <c r="K9" s="82"/>
    </row>
    <row r="11" spans="2:11" ht="15">
      <c r="B11" s="95" t="s">
        <v>10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2:11" ht="15">
      <c r="B12" s="95" t="s">
        <v>97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15">
      <c r="B13" s="95" t="s">
        <v>105</v>
      </c>
      <c r="C13" s="95"/>
      <c r="D13" s="95"/>
      <c r="E13" s="95"/>
      <c r="F13" s="95"/>
      <c r="G13" s="95"/>
      <c r="H13" s="95"/>
      <c r="I13" s="95"/>
      <c r="J13" s="95"/>
      <c r="K13" s="95"/>
    </row>
    <row r="15" spans="1:11" ht="32.25" customHeight="1">
      <c r="A15" s="91" t="s">
        <v>38</v>
      </c>
      <c r="B15" s="71" t="s">
        <v>0</v>
      </c>
      <c r="C15" s="90" t="s">
        <v>1</v>
      </c>
      <c r="D15" s="85" t="s">
        <v>2</v>
      </c>
      <c r="E15" s="85" t="s">
        <v>3</v>
      </c>
      <c r="F15" s="85" t="s">
        <v>4</v>
      </c>
      <c r="G15" s="89" t="s">
        <v>51</v>
      </c>
      <c r="H15" s="85" t="s">
        <v>52</v>
      </c>
      <c r="I15" s="85" t="s">
        <v>53</v>
      </c>
      <c r="J15" s="85" t="s">
        <v>54</v>
      </c>
      <c r="K15" s="85" t="s">
        <v>55</v>
      </c>
    </row>
    <row r="16" spans="1:11" ht="33.75" customHeight="1">
      <c r="A16" s="92"/>
      <c r="B16" s="71"/>
      <c r="C16" s="90"/>
      <c r="D16" s="85"/>
      <c r="E16" s="85"/>
      <c r="F16" s="85"/>
      <c r="G16" s="89"/>
      <c r="H16" s="85"/>
      <c r="I16" s="85"/>
      <c r="J16" s="85"/>
      <c r="K16" s="85"/>
    </row>
    <row r="17" spans="1:11" ht="39.75" customHeight="1">
      <c r="A17" s="92"/>
      <c r="B17" s="71"/>
      <c r="C17" s="90"/>
      <c r="D17" s="85"/>
      <c r="E17" s="85"/>
      <c r="F17" s="85"/>
      <c r="G17" s="89"/>
      <c r="H17" s="85"/>
      <c r="I17" s="85"/>
      <c r="J17" s="85"/>
      <c r="K17" s="85"/>
    </row>
    <row r="18" spans="1:11" ht="60" customHeight="1">
      <c r="A18" s="92"/>
      <c r="B18" s="71"/>
      <c r="C18" s="90"/>
      <c r="D18" s="85"/>
      <c r="E18" s="85"/>
      <c r="F18" s="85"/>
      <c r="G18" s="89"/>
      <c r="H18" s="85"/>
      <c r="I18" s="85"/>
      <c r="J18" s="85"/>
      <c r="K18" s="85"/>
    </row>
    <row r="19" spans="1:11" ht="12.75">
      <c r="A19" s="9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93"/>
      <c r="B20" s="97" t="s">
        <v>8</v>
      </c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38.25">
      <c r="A21" s="8">
        <v>1</v>
      </c>
      <c r="B21" s="9" t="s">
        <v>57</v>
      </c>
      <c r="C21" s="10" t="s">
        <v>5</v>
      </c>
      <c r="D21" s="11">
        <f>'2019'!E21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f>'2019'!E31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13044.378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94" t="s">
        <v>39</v>
      </c>
      <c r="B34" s="94"/>
      <c r="C34" s="9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G35/13044.378</f>
        <v>0.03341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0.15219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0.62912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0.03912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0.06344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0.03238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12.75">
      <c r="A43" s="8">
        <v>9</v>
      </c>
      <c r="B43" s="25" t="s">
        <v>86</v>
      </c>
      <c r="C43" s="26"/>
      <c r="D43" s="26"/>
      <c r="E43" s="26"/>
      <c r="F43" s="26"/>
      <c r="G43" s="27">
        <v>0</v>
      </c>
      <c r="H43" s="34">
        <f t="shared" si="1"/>
        <v>0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25.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G46/13044.378</f>
        <v>0.05034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 hidden="1">
      <c r="A49" s="53" t="s">
        <v>91</v>
      </c>
      <c r="F49" s="50"/>
    </row>
    <row r="50" spans="1:6" s="1" customFormat="1" ht="12.75" hidden="1">
      <c r="A50" s="53" t="s">
        <v>92</v>
      </c>
      <c r="F50" s="50"/>
    </row>
    <row r="51" spans="3:11" ht="12.75" hidden="1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J6:K6"/>
    <mergeCell ref="H7:K7"/>
    <mergeCell ref="H8:K9"/>
    <mergeCell ref="B11:K11"/>
    <mergeCell ref="B12:K12"/>
    <mergeCell ref="B13:K13"/>
    <mergeCell ref="A15:A20"/>
    <mergeCell ref="B15:B18"/>
    <mergeCell ref="C15:C18"/>
    <mergeCell ref="D15:D18"/>
    <mergeCell ref="E15:E18"/>
    <mergeCell ref="F15:F18"/>
    <mergeCell ref="G15:G18"/>
    <mergeCell ref="H15:H18"/>
    <mergeCell ref="A34:C34"/>
    <mergeCell ref="I15:I18"/>
    <mergeCell ref="J15:J18"/>
    <mergeCell ref="K15:K18"/>
    <mergeCell ref="B20:K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Kablova</cp:lastModifiedBy>
  <cp:lastPrinted>2018-10-23T14:38:03Z</cp:lastPrinted>
  <dcterms:created xsi:type="dcterms:W3CDTF">1996-10-08T23:32:33Z</dcterms:created>
  <dcterms:modified xsi:type="dcterms:W3CDTF">2018-10-31T09:21:30Z</dcterms:modified>
  <cp:category/>
  <cp:version/>
  <cp:contentType/>
  <cp:contentStatus/>
</cp:coreProperties>
</file>